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ОБЩАЯ ИНФОРМАЦИЯ МПП - Денис\1. ОСНОВНОЕ ВСЕ ДЛЯ МПП\2. ПРАЙСЫ\2. ВНЕШНИЕ ПРАЙСЫ (для отправки клиентам)\1. ОБЩИЙ ПРАЙС АТЛАНТ - ТРУБЫ, ФИТИНГИ, АППАРАТЫ\"/>
    </mc:Choice>
  </mc:AlternateContent>
  <xr:revisionPtr revIDLastSave="0" documentId="13_ncr:1_{FF8184AB-C471-4015-9EE8-B36A988E6E88}" xr6:coauthVersionLast="47" xr6:coauthVersionMax="47" xr10:uidLastSave="{00000000-0000-0000-0000-000000000000}"/>
  <workbookProtection workbookAlgorithmName="SHA-512" workbookHashValue="25fsxTlqFwo8I9TBhQ4B9D5meyoDCt0A5HZNzJ/3QyyWxPFF6v7OAJxreMa24agt4ljqpiw8F/IXIfYL8b5fpA==" workbookSaltValue="XOQDewcllkse7eHBqhR7RQ==" workbookSpinCount="100000" lockStructure="1"/>
  <bookViews>
    <workbookView xWindow="-120" yWindow="-120" windowWidth="29040" windowHeight="15840" tabRatio="971" firstSheet="3" activeTab="3" xr2:uid="{00000000-000D-0000-FFFF-FFFF00000000}"/>
  </bookViews>
  <sheets>
    <sheet name="Вес - техничка" sheetId="10" state="hidden" r:id="rId1"/>
    <sheet name="КГ НА М" sheetId="21" state="hidden" r:id="rId2"/>
    <sheet name="Вместимость" sheetId="22" state="hidden" r:id="rId3"/>
    <sheet name="Прайс  ATLANT" sheetId="15" r:id="rId4"/>
    <sheet name="Прайс  ATLANT PRO" sheetId="16" r:id="rId5"/>
    <sheet name="Трубы ПНД ГОСТ (газ, вода)" sheetId="6" r:id="rId6"/>
    <sheet name="Вес - ГОСТ" sheetId="7" state="hidden" r:id="rId7"/>
    <sheet name="Вес и толщина  ПНД труб" sheetId="8" r:id="rId8"/>
    <sheet name="Калькулятор  - ООО &quot;АТЛАНТ&quot;" sheetId="23" r:id="rId9"/>
    <sheet name="Инструкция" sheetId="24" r:id="rId10"/>
    <sheet name="Сегментные фитинги" sheetId="18" r:id="rId11"/>
    <sheet name="Литые фитинги" sheetId="3" r:id="rId12"/>
    <sheet name="Цены сегментыне" sheetId="17" state="hidden" r:id="rId13"/>
    <sheet name="Электромуфтовые апппараты" sheetId="2" r:id="rId14"/>
    <sheet name="Электросварные ERA ATLANT" sheetId="27" r:id="rId15"/>
    <sheet name="Электросварные фитинги (прочие " sheetId="13" r:id="rId16"/>
    <sheet name="НСПС БАЗА" sheetId="20" state="hidden" r:id="rId17"/>
    <sheet name="Фланцы, задвижки" sheetId="26" r:id="rId18"/>
    <sheet name="НСПС ЦВ - Атлант" sheetId="19" r:id="rId19"/>
    <sheet name="Технические ПНД трубы" sheetId="9" r:id="rId20"/>
    <sheet name="Гофрированные трубы ПЭ" sheetId="4" r:id="rId21"/>
    <sheet name="Гофрированные трубы ПП" sheetId="5" r:id="rId22"/>
  </sheets>
  <definedNames>
    <definedName name="_xlnm.Print_Area" localSheetId="6">'Вес - ГОСТ'!$B$2:$T$32</definedName>
    <definedName name="_xlnm.Print_Area" localSheetId="0">'Вес - техничка'!$B$1:$T$31</definedName>
    <definedName name="_xlnm.Print_Area" localSheetId="7">'Вес и толщина  ПНД труб'!$B$2:$T$39</definedName>
    <definedName name="_xlnm.Print_Area" localSheetId="21">'Гофрированные трубы ПП'!$A$1:$I$239</definedName>
    <definedName name="_xlnm.Print_Area" localSheetId="20">'Гофрированные трубы ПЭ'!$A$1:$G$236</definedName>
    <definedName name="_xlnm.Print_Area" localSheetId="8">'Калькулятор  - ООО "АТЛАНТ"'!$A$1:$O$22</definedName>
    <definedName name="_xlnm.Print_Area" localSheetId="16">'НСПС БАЗА'!$B$2:$G$50</definedName>
    <definedName name="_xlnm.Print_Area" localSheetId="18">'НСПС ЦВ - Атлант'!$B$2:$G$48</definedName>
    <definedName name="_xlnm.Print_Area" localSheetId="3">'Прайс  ATLANT'!$B$4:$E$57</definedName>
    <definedName name="_xlnm.Print_Area" localSheetId="4">'Прайс  ATLANT PRO'!$B$4:$E$14</definedName>
    <definedName name="_xlnm.Print_Area" localSheetId="19">'Технические ПНД трубы'!$B$2:$R$24</definedName>
    <definedName name="_xlnm.Print_Area" localSheetId="5">'Трубы ПНД ГОСТ (газ, вода)'!$B$2:$T$37</definedName>
    <definedName name="_xlnm.Print_Area" localSheetId="13">'Электромуфтовые апппараты'!$A$1:$E$25</definedName>
    <definedName name="_xlnm.Print_Area" localSheetId="14">'Электросварные ERA ATLANT'!$B$2:$F$110</definedName>
    <definedName name="_xlnm.Print_Area" localSheetId="15">'Электросварные фитинги (прочие '!$B$2:$G$397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0" i="27" l="1"/>
  <c r="F109" i="27"/>
  <c r="F108" i="27"/>
  <c r="F107" i="27"/>
  <c r="F106" i="27"/>
  <c r="F103" i="27"/>
  <c r="F102" i="27"/>
  <c r="F101" i="27"/>
  <c r="F100" i="27"/>
  <c r="F99" i="27"/>
  <c r="F96" i="27"/>
  <c r="F95" i="27"/>
  <c r="F94" i="27"/>
  <c r="F93" i="27"/>
  <c r="F92" i="27"/>
  <c r="F91" i="27"/>
  <c r="F90" i="27"/>
  <c r="F87" i="27"/>
  <c r="F86" i="27"/>
  <c r="F85" i="27"/>
  <c r="F84" i="27"/>
  <c r="F83" i="27"/>
  <c r="F82" i="27"/>
  <c r="F81" i="27"/>
  <c r="F80" i="27"/>
  <c r="F79" i="27"/>
  <c r="F78" i="27"/>
  <c r="F77" i="27"/>
  <c r="F76" i="27"/>
  <c r="F75" i="27"/>
  <c r="F74" i="27"/>
  <c r="F73" i="27"/>
  <c r="F72" i="27"/>
  <c r="F71" i="27"/>
  <c r="F70" i="27"/>
  <c r="F69" i="27"/>
  <c r="F68" i="27"/>
  <c r="F65" i="27"/>
  <c r="F64" i="27"/>
  <c r="F63" i="27"/>
  <c r="F62" i="27"/>
  <c r="F61" i="27"/>
  <c r="F58" i="27"/>
  <c r="F57" i="27"/>
  <c r="F56" i="27"/>
  <c r="F55" i="27"/>
  <c r="F54" i="27"/>
  <c r="F53" i="27"/>
  <c r="F52" i="27"/>
  <c r="F51" i="27"/>
  <c r="F50" i="27"/>
  <c r="F49" i="27"/>
  <c r="F46" i="27"/>
  <c r="F45" i="27"/>
  <c r="F44" i="27"/>
  <c r="F43" i="27"/>
  <c r="F42" i="27"/>
  <c r="F41" i="27"/>
  <c r="F40" i="27"/>
  <c r="F39" i="27"/>
  <c r="F38" i="27"/>
  <c r="F37" i="27"/>
  <c r="F36" i="27"/>
  <c r="F35" i="27"/>
  <c r="F34" i="27"/>
  <c r="F33" i="27"/>
  <c r="F32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107" i="26"/>
  <c r="D106" i="26"/>
  <c r="D105" i="26"/>
  <c r="D104" i="26"/>
  <c r="E104" i="26" s="1"/>
  <c r="D103" i="26"/>
  <c r="E103" i="26" s="1"/>
  <c r="D102" i="26"/>
  <c r="D101" i="26"/>
  <c r="D100" i="26"/>
  <c r="D99" i="26"/>
  <c r="D98" i="26"/>
  <c r="D97" i="26"/>
  <c r="E97" i="26" s="1"/>
  <c r="D96" i="26"/>
  <c r="D95" i="26"/>
  <c r="D94" i="26"/>
  <c r="D93" i="26"/>
  <c r="D92" i="26"/>
  <c r="D91" i="26"/>
  <c r="E91" i="26" s="1"/>
  <c r="D90" i="26"/>
  <c r="D89" i="26"/>
  <c r="D88" i="26"/>
  <c r="D67" i="26"/>
  <c r="D68" i="26"/>
  <c r="E68" i="26" s="1"/>
  <c r="D69" i="26"/>
  <c r="E69" i="26" s="1"/>
  <c r="D70" i="26"/>
  <c r="D71" i="26"/>
  <c r="D72" i="26"/>
  <c r="D73" i="26"/>
  <c r="D74" i="26"/>
  <c r="E74" i="26" s="1"/>
  <c r="D75" i="26"/>
  <c r="E75" i="26" s="1"/>
  <c r="D76" i="26"/>
  <c r="D66" i="26"/>
  <c r="E70" i="26"/>
  <c r="E71" i="26"/>
  <c r="E72" i="26"/>
  <c r="D77" i="26"/>
  <c r="E77" i="26" s="1"/>
  <c r="E66" i="26"/>
  <c r="D84" i="26"/>
  <c r="D85" i="26"/>
  <c r="D83" i="26"/>
  <c r="D81" i="26"/>
  <c r="D82" i="26"/>
  <c r="E82" i="26" s="1"/>
  <c r="D80" i="26"/>
  <c r="E80" i="26" s="1"/>
  <c r="D78" i="26"/>
  <c r="D79" i="26"/>
  <c r="E76" i="26"/>
  <c r="E83" i="26"/>
  <c r="E84" i="26"/>
  <c r="E107" i="26"/>
  <c r="E106" i="26"/>
  <c r="E105" i="26"/>
  <c r="E102" i="26"/>
  <c r="E101" i="26"/>
  <c r="E100" i="26"/>
  <c r="E99" i="26"/>
  <c r="E98" i="26"/>
  <c r="E96" i="26"/>
  <c r="E95" i="26"/>
  <c r="E94" i="26"/>
  <c r="E93" i="26"/>
  <c r="E92" i="26"/>
  <c r="E90" i="26"/>
  <c r="E89" i="26"/>
  <c r="E88" i="26"/>
  <c r="E85" i="26"/>
  <c r="E81" i="26"/>
  <c r="E79" i="26"/>
  <c r="E78" i="26"/>
  <c r="E73" i="26"/>
  <c r="E67" i="26"/>
  <c r="E53" i="26"/>
  <c r="E54" i="26"/>
  <c r="E55" i="26"/>
  <c r="E56" i="26"/>
  <c r="E57" i="26"/>
  <c r="E58" i="26"/>
  <c r="E59" i="26"/>
  <c r="E60" i="26"/>
  <c r="E61" i="26"/>
  <c r="E62" i="26"/>
  <c r="E63" i="26"/>
  <c r="E32" i="26"/>
  <c r="E33" i="26"/>
  <c r="E34" i="26"/>
  <c r="E35" i="26"/>
  <c r="E36" i="26"/>
  <c r="E37" i="26"/>
  <c r="E38" i="26"/>
  <c r="E39" i="26"/>
  <c r="E40" i="26"/>
  <c r="E41" i="26"/>
  <c r="E42" i="26"/>
  <c r="E43" i="26"/>
  <c r="E44" i="26"/>
  <c r="E45" i="26"/>
  <c r="E46" i="26"/>
  <c r="E47" i="26"/>
  <c r="E48" i="26"/>
  <c r="E49" i="26"/>
  <c r="E50" i="26"/>
  <c r="E31" i="26"/>
  <c r="E10" i="26"/>
  <c r="E11" i="26"/>
  <c r="E12" i="26"/>
  <c r="E13" i="26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7" i="26"/>
  <c r="E28" i="26"/>
  <c r="E9" i="26"/>
  <c r="D13" i="19"/>
  <c r="F12" i="23"/>
  <c r="K12" i="23"/>
  <c r="M12" i="23" s="1"/>
  <c r="L12" i="23"/>
  <c r="N12" i="23" a="1"/>
  <c r="N12" i="23" s="1"/>
  <c r="O12" i="23"/>
  <c r="G12" i="23" s="1"/>
  <c r="K13" i="23"/>
  <c r="L13" i="23"/>
  <c r="M13" i="23"/>
  <c r="N13" i="23" a="1"/>
  <c r="N13" i="23" s="1"/>
  <c r="F14" i="23"/>
  <c r="I14" i="23"/>
  <c r="K14" i="23"/>
  <c r="M14" i="23" s="1"/>
  <c r="L14" i="23"/>
  <c r="N14" i="23" a="1"/>
  <c r="N14" i="23"/>
  <c r="O14" i="23"/>
  <c r="G14" i="23" s="1"/>
  <c r="F15" i="23"/>
  <c r="G15" i="23"/>
  <c r="I15" i="23"/>
  <c r="K15" i="23"/>
  <c r="L15" i="23"/>
  <c r="M15" i="23"/>
  <c r="N15" i="23" a="1"/>
  <c r="N15" i="23"/>
  <c r="O15" i="23"/>
  <c r="F16" i="23"/>
  <c r="I16" i="23"/>
  <c r="K16" i="23"/>
  <c r="M16" i="23" s="1"/>
  <c r="L16" i="23"/>
  <c r="N16" i="23" a="1"/>
  <c r="N16" i="23"/>
  <c r="O16" i="23"/>
  <c r="G16" i="23" s="1"/>
  <c r="F17" i="23"/>
  <c r="G17" i="23"/>
  <c r="I17" i="23"/>
  <c r="K17" i="23"/>
  <c r="L17" i="23"/>
  <c r="M17" i="23"/>
  <c r="N17" i="23" a="1"/>
  <c r="N17" i="23"/>
  <c r="O17" i="23"/>
  <c r="F18" i="23"/>
  <c r="I18" i="23"/>
  <c r="K18" i="23"/>
  <c r="M18" i="23" s="1"/>
  <c r="L18" i="23"/>
  <c r="N18" i="23" a="1"/>
  <c r="N18" i="23"/>
  <c r="O18" i="23"/>
  <c r="G18" i="23" s="1"/>
  <c r="F19" i="23"/>
  <c r="G19" i="23"/>
  <c r="I19" i="23"/>
  <c r="K19" i="23"/>
  <c r="L19" i="23"/>
  <c r="M19" i="23"/>
  <c r="N19" i="23" a="1"/>
  <c r="N19" i="23"/>
  <c r="O19" i="23"/>
  <c r="F20" i="23"/>
  <c r="I20" i="23"/>
  <c r="K20" i="23"/>
  <c r="M20" i="23" s="1"/>
  <c r="L20" i="23"/>
  <c r="N20" i="23" a="1"/>
  <c r="N20" i="23"/>
  <c r="O20" i="23"/>
  <c r="G20" i="23" s="1"/>
  <c r="F21" i="23"/>
  <c r="G21" i="23"/>
  <c r="I21" i="23"/>
  <c r="K21" i="23"/>
  <c r="L21" i="23"/>
  <c r="M21" i="23"/>
  <c r="N21" i="23" a="1"/>
  <c r="N21" i="23"/>
  <c r="O21" i="23"/>
  <c r="E2" i="22"/>
  <c r="E3" i="22"/>
  <c r="E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O13" i="23" l="1"/>
  <c r="G13" i="23" s="1"/>
  <c r="F13" i="23"/>
  <c r="O22" i="23"/>
  <c r="G22" i="23"/>
  <c r="I12" i="23" s="1"/>
  <c r="M22" i="23"/>
  <c r="E13" i="19"/>
  <c r="F13" i="19"/>
  <c r="G13" i="19"/>
  <c r="D14" i="19"/>
  <c r="E14" i="19"/>
  <c r="F14" i="19"/>
  <c r="G14" i="19"/>
  <c r="D15" i="19"/>
  <c r="E15" i="19"/>
  <c r="F15" i="19"/>
  <c r="G15" i="19"/>
  <c r="D16" i="19"/>
  <c r="E16" i="19"/>
  <c r="F16" i="19"/>
  <c r="G16" i="19"/>
  <c r="D17" i="19"/>
  <c r="E17" i="19"/>
  <c r="F17" i="19"/>
  <c r="G17" i="19"/>
  <c r="D18" i="19"/>
  <c r="E18" i="19"/>
  <c r="F18" i="19"/>
  <c r="G18" i="19"/>
  <c r="D19" i="19"/>
  <c r="E19" i="19"/>
  <c r="F19" i="19"/>
  <c r="G19" i="19"/>
  <c r="D20" i="19"/>
  <c r="E20" i="19"/>
  <c r="F20" i="19"/>
  <c r="G20" i="19"/>
  <c r="D21" i="19"/>
  <c r="E21" i="19"/>
  <c r="F21" i="19"/>
  <c r="G21" i="19"/>
  <c r="D22" i="19"/>
  <c r="E22" i="19"/>
  <c r="F22" i="19"/>
  <c r="G22" i="19"/>
  <c r="D23" i="19"/>
  <c r="E23" i="19"/>
  <c r="F23" i="19"/>
  <c r="G23" i="19"/>
  <c r="D24" i="19"/>
  <c r="E24" i="19"/>
  <c r="F24" i="19"/>
  <c r="G24" i="19"/>
  <c r="D25" i="19"/>
  <c r="E25" i="19"/>
  <c r="F25" i="19"/>
  <c r="G25" i="19"/>
  <c r="D26" i="19"/>
  <c r="E26" i="19"/>
  <c r="F26" i="19"/>
  <c r="G26" i="19"/>
  <c r="D27" i="19"/>
  <c r="E27" i="19"/>
  <c r="F27" i="19"/>
  <c r="G27" i="19"/>
  <c r="D28" i="19"/>
  <c r="E28" i="19"/>
  <c r="F28" i="19"/>
  <c r="G28" i="19"/>
  <c r="D29" i="19"/>
  <c r="E29" i="19"/>
  <c r="F29" i="19"/>
  <c r="G29" i="19"/>
  <c r="D30" i="19"/>
  <c r="E30" i="19"/>
  <c r="F30" i="19"/>
  <c r="G30" i="19"/>
  <c r="D31" i="19"/>
  <c r="E31" i="19"/>
  <c r="F31" i="19"/>
  <c r="G31" i="19"/>
  <c r="D32" i="19"/>
  <c r="E32" i="19"/>
  <c r="F32" i="19"/>
  <c r="G32" i="19"/>
  <c r="D33" i="19"/>
  <c r="E33" i="19"/>
  <c r="F33" i="19"/>
  <c r="G33" i="19"/>
  <c r="D34" i="19"/>
  <c r="E34" i="19"/>
  <c r="F34" i="19"/>
  <c r="G34" i="19"/>
  <c r="D35" i="19"/>
  <c r="E35" i="19"/>
  <c r="F35" i="19"/>
  <c r="G35" i="19"/>
  <c r="D36" i="19"/>
  <c r="E36" i="19"/>
  <c r="F36" i="19"/>
  <c r="G36" i="19"/>
  <c r="D37" i="19"/>
  <c r="E37" i="19"/>
  <c r="F37" i="19"/>
  <c r="G37" i="19"/>
  <c r="D38" i="19"/>
  <c r="E38" i="19"/>
  <c r="F38" i="19"/>
  <c r="G38" i="19"/>
  <c r="D39" i="19"/>
  <c r="E39" i="19"/>
  <c r="F39" i="19"/>
  <c r="G39" i="19"/>
  <c r="D40" i="19"/>
  <c r="E40" i="19"/>
  <c r="F40" i="19"/>
  <c r="G40" i="19"/>
  <c r="D41" i="19"/>
  <c r="E41" i="19"/>
  <c r="F41" i="19"/>
  <c r="G41" i="19"/>
  <c r="D42" i="19"/>
  <c r="E42" i="19"/>
  <c r="F42" i="19"/>
  <c r="G42" i="19"/>
  <c r="D43" i="19"/>
  <c r="E43" i="19"/>
  <c r="F43" i="19"/>
  <c r="G43" i="19"/>
  <c r="D44" i="19"/>
  <c r="E44" i="19"/>
  <c r="F44" i="19"/>
  <c r="G44" i="19"/>
  <c r="D45" i="19"/>
  <c r="E45" i="19"/>
  <c r="F45" i="19"/>
  <c r="G45" i="19"/>
  <c r="D46" i="19"/>
  <c r="E46" i="19"/>
  <c r="F46" i="19"/>
  <c r="G46" i="19"/>
  <c r="D47" i="19"/>
  <c r="E47" i="19"/>
  <c r="F47" i="19"/>
  <c r="G47" i="19"/>
  <c r="D48" i="19"/>
  <c r="E48" i="19"/>
  <c r="F48" i="19"/>
  <c r="G48" i="19"/>
  <c r="D51" i="19"/>
  <c r="E51" i="19"/>
  <c r="D52" i="19"/>
  <c r="E52" i="19"/>
  <c r="D53" i="19"/>
  <c r="E53" i="19"/>
  <c r="D54" i="19"/>
  <c r="E54" i="19"/>
  <c r="D55" i="19"/>
  <c r="E55" i="19"/>
  <c r="D56" i="19"/>
  <c r="E56" i="19"/>
  <c r="D57" i="19"/>
  <c r="E57" i="19"/>
  <c r="D58" i="19"/>
  <c r="E58" i="19"/>
  <c r="D59" i="19"/>
  <c r="E59" i="19"/>
  <c r="D60" i="19"/>
  <c r="E60" i="19"/>
  <c r="D61" i="19"/>
  <c r="E61" i="19"/>
  <c r="D62" i="19"/>
  <c r="E62" i="19"/>
  <c r="D63" i="19"/>
  <c r="E63" i="19"/>
  <c r="D64" i="19"/>
  <c r="E64" i="19"/>
  <c r="D65" i="19"/>
  <c r="E65" i="19"/>
  <c r="D66" i="19"/>
  <c r="E66" i="19"/>
  <c r="D67" i="19"/>
  <c r="E67" i="19"/>
  <c r="D68" i="19"/>
  <c r="E68" i="19"/>
  <c r="D69" i="19"/>
  <c r="E69" i="19"/>
  <c r="D70" i="19"/>
  <c r="E70" i="19"/>
  <c r="D71" i="19"/>
  <c r="E71" i="19"/>
  <c r="D72" i="19"/>
  <c r="E72" i="19"/>
  <c r="D73" i="19"/>
  <c r="E73" i="19"/>
  <c r="D74" i="19"/>
  <c r="E74" i="19"/>
  <c r="D75" i="19"/>
  <c r="E75" i="19"/>
  <c r="D76" i="19"/>
  <c r="E76" i="19"/>
  <c r="D77" i="19"/>
  <c r="E77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E11" i="18"/>
  <c r="F11" i="18"/>
  <c r="G11" i="18"/>
  <c r="H11" i="18"/>
  <c r="I11" i="18"/>
  <c r="E12" i="18"/>
  <c r="F12" i="18"/>
  <c r="G12" i="18"/>
  <c r="H12" i="18"/>
  <c r="I12" i="18"/>
  <c r="E13" i="18"/>
  <c r="F13" i="18"/>
  <c r="G13" i="18"/>
  <c r="H13" i="18"/>
  <c r="I13" i="18"/>
  <c r="E14" i="18"/>
  <c r="F14" i="18"/>
  <c r="G14" i="18"/>
  <c r="H14" i="18"/>
  <c r="I14" i="18"/>
  <c r="E15" i="18"/>
  <c r="F15" i="18"/>
  <c r="G15" i="18"/>
  <c r="H15" i="18"/>
  <c r="I15" i="18"/>
  <c r="E16" i="18"/>
  <c r="F16" i="18"/>
  <c r="G16" i="18"/>
  <c r="H16" i="18"/>
  <c r="I16" i="18"/>
  <c r="E17" i="18"/>
  <c r="F17" i="18"/>
  <c r="G17" i="18"/>
  <c r="H17" i="18"/>
  <c r="I17" i="18"/>
  <c r="E18" i="18"/>
  <c r="F18" i="18"/>
  <c r="G18" i="18"/>
  <c r="H18" i="18"/>
  <c r="I18" i="18"/>
  <c r="E19" i="18"/>
  <c r="F19" i="18"/>
  <c r="G19" i="18"/>
  <c r="H19" i="18"/>
  <c r="I19" i="18"/>
  <c r="E20" i="18"/>
  <c r="F20" i="18"/>
  <c r="G20" i="18"/>
  <c r="H20" i="18"/>
  <c r="I20" i="18"/>
  <c r="E21" i="18"/>
  <c r="F21" i="18"/>
  <c r="G21" i="18"/>
  <c r="H21" i="18"/>
  <c r="I21" i="18"/>
  <c r="E22" i="18"/>
  <c r="F22" i="18"/>
  <c r="G22" i="18"/>
  <c r="H22" i="18"/>
  <c r="I22" i="18"/>
  <c r="E23" i="18"/>
  <c r="F23" i="18"/>
  <c r="G23" i="18"/>
  <c r="H23" i="18"/>
  <c r="I23" i="18"/>
  <c r="E24" i="18"/>
  <c r="F24" i="18"/>
  <c r="G24" i="18"/>
  <c r="H24" i="18"/>
  <c r="I24" i="18"/>
  <c r="E25" i="18"/>
  <c r="F25" i="18"/>
  <c r="G25" i="18"/>
  <c r="H25" i="18"/>
  <c r="I25" i="18"/>
  <c r="E26" i="18"/>
  <c r="F26" i="18"/>
  <c r="G26" i="18"/>
  <c r="H26" i="18"/>
  <c r="I26" i="18"/>
  <c r="E27" i="18"/>
  <c r="F27" i="18"/>
  <c r="G27" i="18"/>
  <c r="H27" i="18"/>
  <c r="I27" i="18"/>
  <c r="E28" i="18"/>
  <c r="F28" i="18"/>
  <c r="G28" i="18"/>
  <c r="H28" i="18"/>
  <c r="I28" i="18"/>
  <c r="E29" i="18"/>
  <c r="F29" i="18"/>
  <c r="G29" i="18"/>
  <c r="H29" i="18"/>
  <c r="I29" i="18"/>
  <c r="E30" i="18"/>
  <c r="F30" i="18"/>
  <c r="G30" i="18"/>
  <c r="H30" i="18"/>
  <c r="I30" i="18"/>
  <c r="E31" i="18"/>
  <c r="F31" i="18"/>
  <c r="G31" i="18"/>
  <c r="H31" i="18"/>
  <c r="I31" i="18"/>
  <c r="E32" i="18"/>
  <c r="F32" i="18"/>
  <c r="G32" i="18"/>
  <c r="H32" i="18"/>
  <c r="I32" i="18"/>
  <c r="E33" i="18"/>
  <c r="F33" i="18"/>
  <c r="G33" i="18"/>
  <c r="H33" i="18"/>
  <c r="I33" i="18"/>
  <c r="E34" i="18"/>
  <c r="F34" i="18"/>
  <c r="G34" i="18"/>
  <c r="H34" i="18"/>
  <c r="I34" i="18"/>
  <c r="E35" i="18"/>
  <c r="F35" i="18"/>
  <c r="G35" i="18"/>
  <c r="H35" i="18"/>
  <c r="I35" i="18"/>
  <c r="E38" i="18"/>
  <c r="F38" i="18"/>
  <c r="G38" i="18"/>
  <c r="H38" i="18"/>
  <c r="I38" i="18"/>
  <c r="L38" i="18"/>
  <c r="M38" i="18"/>
  <c r="N38" i="18"/>
  <c r="O38" i="18"/>
  <c r="P38" i="18"/>
  <c r="E39" i="18"/>
  <c r="F39" i="18"/>
  <c r="G39" i="18"/>
  <c r="H39" i="18"/>
  <c r="I39" i="18"/>
  <c r="L39" i="18"/>
  <c r="M39" i="18"/>
  <c r="N39" i="18"/>
  <c r="O39" i="18"/>
  <c r="P39" i="18"/>
  <c r="E40" i="18"/>
  <c r="F40" i="18"/>
  <c r="G40" i="18"/>
  <c r="H40" i="18"/>
  <c r="I40" i="18"/>
  <c r="L40" i="18"/>
  <c r="M40" i="18"/>
  <c r="N40" i="18"/>
  <c r="O40" i="18"/>
  <c r="P40" i="18"/>
  <c r="E41" i="18"/>
  <c r="F41" i="18"/>
  <c r="G41" i="18"/>
  <c r="H41" i="18"/>
  <c r="I41" i="18"/>
  <c r="L41" i="18"/>
  <c r="M41" i="18"/>
  <c r="N41" i="18"/>
  <c r="O41" i="18"/>
  <c r="P41" i="18"/>
  <c r="E42" i="18"/>
  <c r="F42" i="18"/>
  <c r="G42" i="18"/>
  <c r="H42" i="18"/>
  <c r="I42" i="18"/>
  <c r="L42" i="18"/>
  <c r="M42" i="18"/>
  <c r="N42" i="18"/>
  <c r="O42" i="18"/>
  <c r="P42" i="18"/>
  <c r="E43" i="18"/>
  <c r="F43" i="18"/>
  <c r="G43" i="18"/>
  <c r="H43" i="18"/>
  <c r="I43" i="18"/>
  <c r="L43" i="18"/>
  <c r="M43" i="18"/>
  <c r="N43" i="18"/>
  <c r="O43" i="18"/>
  <c r="P43" i="18"/>
  <c r="E44" i="18"/>
  <c r="F44" i="18"/>
  <c r="G44" i="18"/>
  <c r="H44" i="18"/>
  <c r="I44" i="18"/>
  <c r="L44" i="18"/>
  <c r="M44" i="18"/>
  <c r="N44" i="18"/>
  <c r="O44" i="18"/>
  <c r="P44" i="18"/>
  <c r="E45" i="18"/>
  <c r="F45" i="18"/>
  <c r="G45" i="18"/>
  <c r="H45" i="18"/>
  <c r="I45" i="18"/>
  <c r="L45" i="18"/>
  <c r="M45" i="18"/>
  <c r="N45" i="18"/>
  <c r="O45" i="18"/>
  <c r="P45" i="18"/>
  <c r="E46" i="18"/>
  <c r="F46" i="18"/>
  <c r="G46" i="18"/>
  <c r="H46" i="18"/>
  <c r="I46" i="18"/>
  <c r="L46" i="18"/>
  <c r="M46" i="18"/>
  <c r="N46" i="18"/>
  <c r="O46" i="18"/>
  <c r="P46" i="18"/>
  <c r="E47" i="18"/>
  <c r="F47" i="18"/>
  <c r="G47" i="18"/>
  <c r="H47" i="18"/>
  <c r="I47" i="18"/>
  <c r="L47" i="18"/>
  <c r="M47" i="18"/>
  <c r="N47" i="18"/>
  <c r="O47" i="18"/>
  <c r="P47" i="18"/>
  <c r="E48" i="18"/>
  <c r="F48" i="18"/>
  <c r="G48" i="18"/>
  <c r="H48" i="18"/>
  <c r="I48" i="18"/>
  <c r="L48" i="18"/>
  <c r="M48" i="18"/>
  <c r="N48" i="18"/>
  <c r="O48" i="18"/>
  <c r="P48" i="18"/>
  <c r="E49" i="18"/>
  <c r="F49" i="18"/>
  <c r="G49" i="18"/>
  <c r="H49" i="18"/>
  <c r="I49" i="18"/>
  <c r="L49" i="18"/>
  <c r="M49" i="18"/>
  <c r="N49" i="18"/>
  <c r="O49" i="18"/>
  <c r="P49" i="18"/>
  <c r="E50" i="18"/>
  <c r="F50" i="18"/>
  <c r="G50" i="18"/>
  <c r="H50" i="18"/>
  <c r="I50" i="18"/>
  <c r="L50" i="18"/>
  <c r="M50" i="18"/>
  <c r="N50" i="18"/>
  <c r="O50" i="18"/>
  <c r="P50" i="18"/>
  <c r="E51" i="18"/>
  <c r="F51" i="18"/>
  <c r="G51" i="18"/>
  <c r="H51" i="18"/>
  <c r="I51" i="18"/>
  <c r="L51" i="18"/>
  <c r="M51" i="18"/>
  <c r="N51" i="18"/>
  <c r="O51" i="18"/>
  <c r="P51" i="18"/>
  <c r="E52" i="18"/>
  <c r="F52" i="18"/>
  <c r="G52" i="18"/>
  <c r="H52" i="18"/>
  <c r="I52" i="18"/>
  <c r="L52" i="18"/>
  <c r="M52" i="18"/>
  <c r="N52" i="18"/>
  <c r="O52" i="18"/>
  <c r="P52" i="18"/>
  <c r="E53" i="18"/>
  <c r="F53" i="18"/>
  <c r="G53" i="18"/>
  <c r="H53" i="18"/>
  <c r="I53" i="18"/>
  <c r="L53" i="18"/>
  <c r="M53" i="18"/>
  <c r="N53" i="18"/>
  <c r="O53" i="18"/>
  <c r="P53" i="18"/>
  <c r="E54" i="18"/>
  <c r="F54" i="18"/>
  <c r="G54" i="18"/>
  <c r="H54" i="18"/>
  <c r="I54" i="18"/>
  <c r="L54" i="18"/>
  <c r="M54" i="18"/>
  <c r="N54" i="18"/>
  <c r="O54" i="18"/>
  <c r="P54" i="18"/>
  <c r="E55" i="18"/>
  <c r="F55" i="18"/>
  <c r="G55" i="18"/>
  <c r="H55" i="18"/>
  <c r="I55" i="18"/>
  <c r="L55" i="18"/>
  <c r="M55" i="18"/>
  <c r="N55" i="18"/>
  <c r="O55" i="18"/>
  <c r="P55" i="18"/>
  <c r="E56" i="18"/>
  <c r="F56" i="18"/>
  <c r="G56" i="18"/>
  <c r="H56" i="18"/>
  <c r="I56" i="18"/>
  <c r="L56" i="18"/>
  <c r="M56" i="18"/>
  <c r="N56" i="18"/>
  <c r="O56" i="18"/>
  <c r="P56" i="18"/>
  <c r="E57" i="18"/>
  <c r="F57" i="18"/>
  <c r="G57" i="18"/>
  <c r="H57" i="18"/>
  <c r="I57" i="18"/>
  <c r="L57" i="18"/>
  <c r="M57" i="18"/>
  <c r="N57" i="18"/>
  <c r="O57" i="18"/>
  <c r="P57" i="18"/>
  <c r="E58" i="18"/>
  <c r="F58" i="18"/>
  <c r="G58" i="18"/>
  <c r="H58" i="18"/>
  <c r="I58" i="18"/>
  <c r="L58" i="18"/>
  <c r="M58" i="18"/>
  <c r="N58" i="18"/>
  <c r="O58" i="18"/>
  <c r="P58" i="18"/>
  <c r="E59" i="18"/>
  <c r="F59" i="18"/>
  <c r="G59" i="18"/>
  <c r="H59" i="18"/>
  <c r="I59" i="18"/>
  <c r="L59" i="18"/>
  <c r="M59" i="18"/>
  <c r="N59" i="18"/>
  <c r="O59" i="18"/>
  <c r="P59" i="18"/>
  <c r="E60" i="18"/>
  <c r="F60" i="18"/>
  <c r="G60" i="18"/>
  <c r="H60" i="18"/>
  <c r="I60" i="18"/>
  <c r="L60" i="18"/>
  <c r="M60" i="18"/>
  <c r="N60" i="18"/>
  <c r="O60" i="18"/>
  <c r="P60" i="18"/>
  <c r="E61" i="18"/>
  <c r="F61" i="18"/>
  <c r="G61" i="18"/>
  <c r="H61" i="18"/>
  <c r="I61" i="18"/>
  <c r="L61" i="18"/>
  <c r="M61" i="18"/>
  <c r="N61" i="18"/>
  <c r="O61" i="18"/>
  <c r="P61" i="18"/>
  <c r="E62" i="18"/>
  <c r="F62" i="18"/>
  <c r="G62" i="18"/>
  <c r="H62" i="18"/>
  <c r="I62" i="18"/>
  <c r="L62" i="18"/>
  <c r="M62" i="18"/>
  <c r="N62" i="18"/>
  <c r="O62" i="18"/>
  <c r="P62" i="18"/>
  <c r="E65" i="18"/>
  <c r="F65" i="18"/>
  <c r="G65" i="18"/>
  <c r="H65" i="18"/>
  <c r="I65" i="18"/>
  <c r="E66" i="18"/>
  <c r="F66" i="18"/>
  <c r="G66" i="18"/>
  <c r="H66" i="18"/>
  <c r="I66" i="18"/>
  <c r="E67" i="18"/>
  <c r="F67" i="18"/>
  <c r="G67" i="18"/>
  <c r="H67" i="18"/>
  <c r="I67" i="18"/>
  <c r="E68" i="18"/>
  <c r="F68" i="18"/>
  <c r="G68" i="18"/>
  <c r="H68" i="18"/>
  <c r="I68" i="18"/>
  <c r="E69" i="18"/>
  <c r="F69" i="18"/>
  <c r="G69" i="18"/>
  <c r="H69" i="18"/>
  <c r="I69" i="18"/>
  <c r="E70" i="18"/>
  <c r="F70" i="18"/>
  <c r="G70" i="18"/>
  <c r="H70" i="18"/>
  <c r="I70" i="18"/>
  <c r="E71" i="18"/>
  <c r="F71" i="18"/>
  <c r="G71" i="18"/>
  <c r="H71" i="18"/>
  <c r="I71" i="18"/>
  <c r="E72" i="18"/>
  <c r="F72" i="18"/>
  <c r="G72" i="18"/>
  <c r="H72" i="18"/>
  <c r="I72" i="18"/>
  <c r="E73" i="18"/>
  <c r="F73" i="18"/>
  <c r="G73" i="18"/>
  <c r="H73" i="18"/>
  <c r="I73" i="18"/>
  <c r="E74" i="18"/>
  <c r="F74" i="18"/>
  <c r="G74" i="18"/>
  <c r="H74" i="18"/>
  <c r="I74" i="18"/>
  <c r="E75" i="18"/>
  <c r="F75" i="18"/>
  <c r="G75" i="18"/>
  <c r="H75" i="18"/>
  <c r="I75" i="18"/>
  <c r="E76" i="18"/>
  <c r="F76" i="18"/>
  <c r="G76" i="18"/>
  <c r="H76" i="18"/>
  <c r="I76" i="18"/>
  <c r="E77" i="18"/>
  <c r="F77" i="18"/>
  <c r="G77" i="18"/>
  <c r="H77" i="18"/>
  <c r="I77" i="18"/>
  <c r="E78" i="18"/>
  <c r="F78" i="18"/>
  <c r="G78" i="18"/>
  <c r="H78" i="18"/>
  <c r="I78" i="18"/>
  <c r="E79" i="18"/>
  <c r="F79" i="18"/>
  <c r="G79" i="18"/>
  <c r="H79" i="18"/>
  <c r="I79" i="18"/>
  <c r="D82" i="18"/>
  <c r="E82" i="18"/>
  <c r="F82" i="18"/>
  <c r="G82" i="18"/>
  <c r="H82" i="18"/>
  <c r="D83" i="18"/>
  <c r="E83" i="18"/>
  <c r="F83" i="18"/>
  <c r="G83" i="18"/>
  <c r="H83" i="18"/>
  <c r="D84" i="18"/>
  <c r="E84" i="18"/>
  <c r="F84" i="18"/>
  <c r="G84" i="18"/>
  <c r="H84" i="18"/>
  <c r="D85" i="18"/>
  <c r="E85" i="18"/>
  <c r="F85" i="18"/>
  <c r="G85" i="18"/>
  <c r="H85" i="18"/>
  <c r="D86" i="18"/>
  <c r="E86" i="18"/>
  <c r="F86" i="18"/>
  <c r="G86" i="18"/>
  <c r="H86" i="18"/>
  <c r="D87" i="18"/>
  <c r="E87" i="18"/>
  <c r="F87" i="18"/>
  <c r="G87" i="18"/>
  <c r="H87" i="18"/>
  <c r="D88" i="18"/>
  <c r="E88" i="18"/>
  <c r="F88" i="18"/>
  <c r="G88" i="18"/>
  <c r="H88" i="18"/>
  <c r="D89" i="18"/>
  <c r="E89" i="18"/>
  <c r="F89" i="18"/>
  <c r="G89" i="18"/>
  <c r="H89" i="18"/>
  <c r="D90" i="18"/>
  <c r="E90" i="18"/>
  <c r="F90" i="18"/>
  <c r="G90" i="18"/>
  <c r="H90" i="18"/>
  <c r="D91" i="18"/>
  <c r="E91" i="18"/>
  <c r="F91" i="18"/>
  <c r="G91" i="18"/>
  <c r="H91" i="18"/>
  <c r="D92" i="18"/>
  <c r="E92" i="18"/>
  <c r="F92" i="18"/>
  <c r="G92" i="18"/>
  <c r="H92" i="18"/>
  <c r="D93" i="18"/>
  <c r="E93" i="18"/>
  <c r="F93" i="18"/>
  <c r="G93" i="18"/>
  <c r="H93" i="18"/>
  <c r="D94" i="18"/>
  <c r="E94" i="18"/>
  <c r="F94" i="18"/>
  <c r="G94" i="18"/>
  <c r="H94" i="18"/>
  <c r="D95" i="18"/>
  <c r="E95" i="18"/>
  <c r="F95" i="18"/>
  <c r="G95" i="18"/>
  <c r="H95" i="18"/>
  <c r="D96" i="18"/>
  <c r="E96" i="18"/>
  <c r="F96" i="18"/>
  <c r="G96" i="18"/>
  <c r="H96" i="18"/>
  <c r="D97" i="18"/>
  <c r="E97" i="18"/>
  <c r="F97" i="18"/>
  <c r="G97" i="18"/>
  <c r="H97" i="18"/>
  <c r="D98" i="18"/>
  <c r="E98" i="18"/>
  <c r="F98" i="18"/>
  <c r="G98" i="18"/>
  <c r="H98" i="18"/>
  <c r="D99" i="18"/>
  <c r="E99" i="18"/>
  <c r="F99" i="18"/>
  <c r="G99" i="18"/>
  <c r="H99" i="18"/>
  <c r="D100" i="18"/>
  <c r="E100" i="18"/>
  <c r="F100" i="18"/>
  <c r="G100" i="18"/>
  <c r="H100" i="18"/>
  <c r="D101" i="18"/>
  <c r="E101" i="18"/>
  <c r="F101" i="18"/>
  <c r="G101" i="18"/>
  <c r="H101" i="18"/>
  <c r="D102" i="18"/>
  <c r="E102" i="18"/>
  <c r="F102" i="18"/>
  <c r="G102" i="18"/>
  <c r="H102" i="18"/>
  <c r="D103" i="18"/>
  <c r="E103" i="18"/>
  <c r="F103" i="18"/>
  <c r="G103" i="18"/>
  <c r="H103" i="18"/>
  <c r="D104" i="18"/>
  <c r="E104" i="18"/>
  <c r="F104" i="18"/>
  <c r="G104" i="18"/>
  <c r="H104" i="18"/>
  <c r="D107" i="18"/>
  <c r="E107" i="18"/>
  <c r="F107" i="18"/>
  <c r="G107" i="18"/>
  <c r="D108" i="18"/>
  <c r="E108" i="18"/>
  <c r="F108" i="18"/>
  <c r="G108" i="18"/>
  <c r="D109" i="18"/>
  <c r="E109" i="18"/>
  <c r="F109" i="18"/>
  <c r="G109" i="18"/>
  <c r="D110" i="18"/>
  <c r="E110" i="18"/>
  <c r="F110" i="18"/>
  <c r="G110" i="18"/>
  <c r="D111" i="18"/>
  <c r="E111" i="18"/>
  <c r="F111" i="18"/>
  <c r="G111" i="18"/>
  <c r="D112" i="18"/>
  <c r="E112" i="18"/>
  <c r="F112" i="18"/>
  <c r="G112" i="18"/>
  <c r="D113" i="18"/>
  <c r="E113" i="18"/>
  <c r="F113" i="18"/>
  <c r="G113" i="18"/>
  <c r="D114" i="18"/>
  <c r="E114" i="18"/>
  <c r="F114" i="18"/>
  <c r="G114" i="18"/>
  <c r="D115" i="18"/>
  <c r="E115" i="18"/>
  <c r="F115" i="18"/>
  <c r="G115" i="18"/>
  <c r="D116" i="18"/>
  <c r="E116" i="18"/>
  <c r="F116" i="18"/>
  <c r="G116" i="18"/>
  <c r="D117" i="18"/>
  <c r="E117" i="18"/>
  <c r="F117" i="18"/>
  <c r="G117" i="18"/>
  <c r="D118" i="18"/>
  <c r="E118" i="18"/>
  <c r="F118" i="18"/>
  <c r="G118" i="18"/>
  <c r="D119" i="18"/>
  <c r="E119" i="18"/>
  <c r="F119" i="18"/>
  <c r="G119" i="18"/>
  <c r="D120" i="18"/>
  <c r="E120" i="18"/>
  <c r="F120" i="18"/>
  <c r="G120" i="18"/>
  <c r="D121" i="18"/>
  <c r="E121" i="18"/>
  <c r="F121" i="18"/>
  <c r="G121" i="18"/>
  <c r="D122" i="18"/>
  <c r="E122" i="18"/>
  <c r="F122" i="18"/>
  <c r="G122" i="18"/>
  <c r="D125" i="18"/>
  <c r="E125" i="18"/>
  <c r="F125" i="18"/>
  <c r="G125" i="18"/>
  <c r="I125" i="18"/>
  <c r="J125" i="18"/>
  <c r="K125" i="18"/>
  <c r="L125" i="18"/>
  <c r="D126" i="18"/>
  <c r="E126" i="18"/>
  <c r="F126" i="18"/>
  <c r="G126" i="18"/>
  <c r="I126" i="18"/>
  <c r="J126" i="18"/>
  <c r="K126" i="18"/>
  <c r="L126" i="18"/>
  <c r="D127" i="18"/>
  <c r="E127" i="18"/>
  <c r="F127" i="18"/>
  <c r="G127" i="18"/>
  <c r="I127" i="18"/>
  <c r="J127" i="18"/>
  <c r="K127" i="18"/>
  <c r="L127" i="18"/>
  <c r="D128" i="18"/>
  <c r="E128" i="18"/>
  <c r="F128" i="18"/>
  <c r="G128" i="18"/>
  <c r="I128" i="18"/>
  <c r="J128" i="18"/>
  <c r="K128" i="18"/>
  <c r="L128" i="18"/>
  <c r="D129" i="18"/>
  <c r="E129" i="18"/>
  <c r="F129" i="18"/>
  <c r="G129" i="18"/>
  <c r="I129" i="18"/>
  <c r="J129" i="18"/>
  <c r="K129" i="18"/>
  <c r="L129" i="18"/>
  <c r="D130" i="18"/>
  <c r="E130" i="18"/>
  <c r="F130" i="18"/>
  <c r="G130" i="18"/>
  <c r="I130" i="18"/>
  <c r="J130" i="18"/>
  <c r="K130" i="18"/>
  <c r="L130" i="18"/>
  <c r="D131" i="18"/>
  <c r="E131" i="18"/>
  <c r="F131" i="18"/>
  <c r="G131" i="18"/>
  <c r="I131" i="18"/>
  <c r="J131" i="18"/>
  <c r="K131" i="18"/>
  <c r="L131" i="18"/>
  <c r="D132" i="18"/>
  <c r="E132" i="18"/>
  <c r="F132" i="18"/>
  <c r="G132" i="18"/>
  <c r="I132" i="18"/>
  <c r="J132" i="18"/>
  <c r="K132" i="18"/>
  <c r="L132" i="18"/>
  <c r="D133" i="18"/>
  <c r="E133" i="18"/>
  <c r="F133" i="18"/>
  <c r="G133" i="18"/>
  <c r="I133" i="18"/>
  <c r="J133" i="18"/>
  <c r="K133" i="18"/>
  <c r="L133" i="18"/>
  <c r="D134" i="18"/>
  <c r="E134" i="18"/>
  <c r="F134" i="18"/>
  <c r="G134" i="18"/>
  <c r="I134" i="18"/>
  <c r="J134" i="18"/>
  <c r="K134" i="18"/>
  <c r="L134" i="18"/>
  <c r="D135" i="18"/>
  <c r="E135" i="18"/>
  <c r="F135" i="18"/>
  <c r="G135" i="18"/>
  <c r="I135" i="18"/>
  <c r="J135" i="18"/>
  <c r="K135" i="18"/>
  <c r="L135" i="18"/>
  <c r="D136" i="18"/>
  <c r="E136" i="18"/>
  <c r="F136" i="18"/>
  <c r="G136" i="18"/>
  <c r="I136" i="18"/>
  <c r="J136" i="18"/>
  <c r="K136" i="18"/>
  <c r="L136" i="18"/>
  <c r="D137" i="18"/>
  <c r="E137" i="18"/>
  <c r="F137" i="18"/>
  <c r="G137" i="18"/>
  <c r="I137" i="18"/>
  <c r="J137" i="18"/>
  <c r="K137" i="18"/>
  <c r="L137" i="18"/>
  <c r="D138" i="18"/>
  <c r="E138" i="18"/>
  <c r="F138" i="18"/>
  <c r="G138" i="18"/>
  <c r="D139" i="18"/>
  <c r="E139" i="18"/>
  <c r="F139" i="18"/>
  <c r="G139" i="18"/>
  <c r="D142" i="18"/>
  <c r="E142" i="18"/>
  <c r="F142" i="18"/>
  <c r="G142" i="18"/>
  <c r="H142" i="18"/>
  <c r="D143" i="18"/>
  <c r="E143" i="18"/>
  <c r="F143" i="18"/>
  <c r="G143" i="18"/>
  <c r="H143" i="18"/>
  <c r="D144" i="18"/>
  <c r="E144" i="18"/>
  <c r="F144" i="18"/>
  <c r="G144" i="18"/>
  <c r="H144" i="18"/>
  <c r="D145" i="18"/>
  <c r="E145" i="18"/>
  <c r="F145" i="18"/>
  <c r="G145" i="18"/>
  <c r="H145" i="18"/>
  <c r="D146" i="18"/>
  <c r="E146" i="18"/>
  <c r="F146" i="18"/>
  <c r="G146" i="18"/>
  <c r="H146" i="18"/>
  <c r="D147" i="18"/>
  <c r="E147" i="18"/>
  <c r="F147" i="18"/>
  <c r="G147" i="18"/>
  <c r="H147" i="18"/>
  <c r="D148" i="18"/>
  <c r="E148" i="18"/>
  <c r="F148" i="18"/>
  <c r="G148" i="18"/>
  <c r="H148" i="18"/>
  <c r="D149" i="18"/>
  <c r="E149" i="18"/>
  <c r="F149" i="18"/>
  <c r="G149" i="18"/>
  <c r="H149" i="18"/>
  <c r="D150" i="18"/>
  <c r="E150" i="18"/>
  <c r="F150" i="18"/>
  <c r="G150" i="18"/>
  <c r="H150" i="18"/>
  <c r="D151" i="18"/>
  <c r="E151" i="18"/>
  <c r="F151" i="18"/>
  <c r="G151" i="18"/>
  <c r="H151" i="18"/>
  <c r="D152" i="18"/>
  <c r="E152" i="18"/>
  <c r="F152" i="18"/>
  <c r="G152" i="18"/>
  <c r="H152" i="18"/>
  <c r="D153" i="18"/>
  <c r="E153" i="18"/>
  <c r="F153" i="18"/>
  <c r="G153" i="18"/>
  <c r="H153" i="18"/>
  <c r="D154" i="18"/>
  <c r="E154" i="18"/>
  <c r="F154" i="18"/>
  <c r="G154" i="18"/>
  <c r="H154" i="18"/>
  <c r="D155" i="18"/>
  <c r="E155" i="18"/>
  <c r="F155" i="18"/>
  <c r="G155" i="18"/>
  <c r="H155" i="18"/>
  <c r="D156" i="18"/>
  <c r="E156" i="18"/>
  <c r="F156" i="18"/>
  <c r="G156" i="18"/>
  <c r="H156" i="18"/>
  <c r="D157" i="18"/>
  <c r="E157" i="18"/>
  <c r="F157" i="18"/>
  <c r="G157" i="18"/>
  <c r="H157" i="18"/>
  <c r="D158" i="18"/>
  <c r="E158" i="18"/>
  <c r="F158" i="18"/>
  <c r="G158" i="18"/>
  <c r="H158" i="18"/>
  <c r="D159" i="18"/>
  <c r="E159" i="18"/>
  <c r="F159" i="18"/>
  <c r="G159" i="18"/>
  <c r="H159" i="18"/>
  <c r="D160" i="18"/>
  <c r="E160" i="18"/>
  <c r="F160" i="18"/>
  <c r="G160" i="18"/>
  <c r="H160" i="18"/>
  <c r="D161" i="18"/>
  <c r="E161" i="18"/>
  <c r="F161" i="18"/>
  <c r="G161" i="18"/>
  <c r="H161" i="18"/>
  <c r="D162" i="18"/>
  <c r="E162" i="18"/>
  <c r="F162" i="18"/>
  <c r="G162" i="18"/>
  <c r="H162" i="18"/>
  <c r="D163" i="18"/>
  <c r="E163" i="18"/>
  <c r="F163" i="18"/>
  <c r="G163" i="18"/>
  <c r="H163" i="18"/>
  <c r="D164" i="18"/>
  <c r="E164" i="18"/>
  <c r="F164" i="18"/>
  <c r="G164" i="18"/>
  <c r="H164" i="18"/>
  <c r="D167" i="18"/>
  <c r="E167" i="18"/>
  <c r="F167" i="18"/>
  <c r="G167" i="18"/>
  <c r="D168" i="18"/>
  <c r="E168" i="18"/>
  <c r="F168" i="18"/>
  <c r="G168" i="18"/>
  <c r="D169" i="18"/>
  <c r="E169" i="18"/>
  <c r="F169" i="18"/>
  <c r="G169" i="18"/>
  <c r="D170" i="18"/>
  <c r="E170" i="18"/>
  <c r="F170" i="18"/>
  <c r="G170" i="18"/>
  <c r="D171" i="18"/>
  <c r="E171" i="18"/>
  <c r="F171" i="18"/>
  <c r="G171" i="18"/>
  <c r="D172" i="18"/>
  <c r="E172" i="18"/>
  <c r="F172" i="18"/>
  <c r="G172" i="18"/>
  <c r="D173" i="18"/>
  <c r="E173" i="18"/>
  <c r="F173" i="18"/>
  <c r="G173" i="18"/>
  <c r="D174" i="18"/>
  <c r="E174" i="18"/>
  <c r="F174" i="18"/>
  <c r="G174" i="18"/>
  <c r="D175" i="18"/>
  <c r="E175" i="18"/>
  <c r="F175" i="18"/>
  <c r="G175" i="18"/>
  <c r="D176" i="18"/>
  <c r="E176" i="18"/>
  <c r="F176" i="18"/>
  <c r="G176" i="18"/>
  <c r="D177" i="18"/>
  <c r="E177" i="18"/>
  <c r="F177" i="18"/>
  <c r="G177" i="18"/>
  <c r="D178" i="18"/>
  <c r="E178" i="18"/>
  <c r="F178" i="18"/>
  <c r="G178" i="18"/>
  <c r="D179" i="18"/>
  <c r="E179" i="18"/>
  <c r="F179" i="18"/>
  <c r="G179" i="18"/>
  <c r="D180" i="18"/>
  <c r="E180" i="18"/>
  <c r="F180" i="18"/>
  <c r="G180" i="18"/>
  <c r="D181" i="18"/>
  <c r="E181" i="18"/>
  <c r="F181" i="18"/>
  <c r="G181" i="18"/>
  <c r="D182" i="18"/>
  <c r="E182" i="18"/>
  <c r="F182" i="18"/>
  <c r="G182" i="18"/>
  <c r="D183" i="18"/>
  <c r="E183" i="18"/>
  <c r="F183" i="18"/>
  <c r="G183" i="18"/>
  <c r="D184" i="18"/>
  <c r="E184" i="18"/>
  <c r="F184" i="18"/>
  <c r="G184" i="18"/>
  <c r="D185" i="18"/>
  <c r="E185" i="18"/>
  <c r="F185" i="18"/>
  <c r="G185" i="18"/>
  <c r="D186" i="18"/>
  <c r="E186" i="18"/>
  <c r="F186" i="18"/>
  <c r="G186" i="18"/>
  <c r="D187" i="18"/>
  <c r="E187" i="18"/>
  <c r="F187" i="18"/>
  <c r="G187" i="18"/>
  <c r="D188" i="18"/>
  <c r="E188" i="18"/>
  <c r="F188" i="18"/>
  <c r="G188" i="18"/>
  <c r="E191" i="18"/>
  <c r="F191" i="18"/>
  <c r="G191" i="18"/>
  <c r="H191" i="18"/>
  <c r="I191" i="18"/>
  <c r="E192" i="18"/>
  <c r="F192" i="18"/>
  <c r="G192" i="18"/>
  <c r="H192" i="18"/>
  <c r="I192" i="18"/>
  <c r="E193" i="18"/>
  <c r="F193" i="18"/>
  <c r="G193" i="18"/>
  <c r="H193" i="18"/>
  <c r="I193" i="18"/>
  <c r="E194" i="18"/>
  <c r="F194" i="18"/>
  <c r="G194" i="18"/>
  <c r="H194" i="18"/>
  <c r="I194" i="18"/>
  <c r="E195" i="18"/>
  <c r="F195" i="18"/>
  <c r="G195" i="18"/>
  <c r="H195" i="18"/>
  <c r="I195" i="18"/>
  <c r="E196" i="18"/>
  <c r="F196" i="18"/>
  <c r="G196" i="18"/>
  <c r="H196" i="18"/>
  <c r="I196" i="18"/>
  <c r="E197" i="18"/>
  <c r="F197" i="18"/>
  <c r="G197" i="18"/>
  <c r="H197" i="18"/>
  <c r="I197" i="18"/>
  <c r="E198" i="18"/>
  <c r="F198" i="18"/>
  <c r="G198" i="18"/>
  <c r="H198" i="18"/>
  <c r="I198" i="18"/>
  <c r="E199" i="18"/>
  <c r="F199" i="18"/>
  <c r="G199" i="18"/>
  <c r="H199" i="18"/>
  <c r="I199" i="18"/>
  <c r="E200" i="18"/>
  <c r="F200" i="18"/>
  <c r="G200" i="18"/>
  <c r="H200" i="18"/>
  <c r="I200" i="18"/>
  <c r="E201" i="18"/>
  <c r="F201" i="18"/>
  <c r="G201" i="18"/>
  <c r="H201" i="18"/>
  <c r="I201" i="18"/>
  <c r="E202" i="18"/>
  <c r="F202" i="18"/>
  <c r="G202" i="18"/>
  <c r="H202" i="18"/>
  <c r="I202" i="18"/>
  <c r="E203" i="18"/>
  <c r="F203" i="18"/>
  <c r="G203" i="18"/>
  <c r="H203" i="18"/>
  <c r="I203" i="18"/>
  <c r="E204" i="18"/>
  <c r="F204" i="18"/>
  <c r="G204" i="18"/>
  <c r="H204" i="18"/>
  <c r="I204" i="18"/>
  <c r="E205" i="18"/>
  <c r="F205" i="18"/>
  <c r="G205" i="18"/>
  <c r="H205" i="18"/>
  <c r="I205" i="18"/>
  <c r="F208" i="18"/>
  <c r="F209" i="18"/>
  <c r="F210" i="18"/>
  <c r="F211" i="18"/>
  <c r="F212" i="18"/>
  <c r="F213" i="18"/>
  <c r="F214" i="18"/>
  <c r="F215" i="18"/>
  <c r="F216" i="18"/>
  <c r="F217" i="18"/>
  <c r="F218" i="18"/>
  <c r="F219" i="18"/>
  <c r="F220" i="18"/>
  <c r="F221" i="18"/>
  <c r="F222" i="18"/>
  <c r="F223" i="18"/>
  <c r="F224" i="18"/>
  <c r="F225" i="18"/>
  <c r="F226" i="18"/>
  <c r="F227" i="18"/>
  <c r="F228" i="18"/>
  <c r="F229" i="18"/>
  <c r="F230" i="18"/>
  <c r="I13" i="23" l="1"/>
  <c r="E20" i="13"/>
  <c r="F20" i="13"/>
  <c r="E21" i="13"/>
  <c r="F21" i="13"/>
  <c r="E22" i="13"/>
  <c r="F22" i="13"/>
  <c r="E23" i="13"/>
  <c r="F23" i="13"/>
  <c r="E24" i="13"/>
  <c r="F24" i="13"/>
  <c r="E25" i="13"/>
  <c r="F25" i="13"/>
  <c r="E26" i="13"/>
  <c r="F26" i="13"/>
  <c r="E27" i="13"/>
  <c r="F27" i="13"/>
  <c r="E28" i="13"/>
  <c r="F28" i="13"/>
  <c r="E29" i="13"/>
  <c r="F29" i="13"/>
  <c r="E30" i="13"/>
  <c r="F30" i="13"/>
  <c r="E31" i="13"/>
  <c r="F31" i="13"/>
  <c r="E32" i="13"/>
  <c r="F32" i="13"/>
  <c r="E33" i="13"/>
  <c r="F33" i="13"/>
  <c r="E34" i="13"/>
  <c r="F34" i="13"/>
  <c r="E35" i="13"/>
  <c r="F35" i="13"/>
  <c r="E36" i="13"/>
  <c r="F36" i="13"/>
  <c r="E37" i="13"/>
  <c r="F37" i="13"/>
  <c r="E38" i="13"/>
  <c r="F38" i="13"/>
  <c r="E39" i="13"/>
  <c r="F39" i="13"/>
  <c r="E40" i="13"/>
  <c r="F40" i="13"/>
  <c r="E41" i="13"/>
  <c r="F41" i="13"/>
  <c r="E42" i="13"/>
  <c r="F42" i="13"/>
  <c r="E43" i="13"/>
  <c r="F43" i="13"/>
  <c r="E44" i="13"/>
  <c r="F44" i="13"/>
  <c r="E45" i="13"/>
  <c r="F45" i="13"/>
  <c r="E46" i="13"/>
  <c r="F46" i="13"/>
  <c r="E47" i="13"/>
  <c r="F47" i="13"/>
  <c r="E48" i="13"/>
  <c r="F48" i="13"/>
  <c r="E49" i="13"/>
  <c r="F49" i="13"/>
  <c r="E50" i="13"/>
  <c r="F50" i="13"/>
  <c r="E51" i="13"/>
  <c r="F51" i="13"/>
  <c r="E52" i="13"/>
  <c r="F52" i="13"/>
  <c r="E53" i="13"/>
  <c r="F53" i="13"/>
  <c r="E54" i="13"/>
  <c r="F54" i="13"/>
  <c r="E55" i="13"/>
  <c r="F55" i="13"/>
  <c r="E56" i="13"/>
  <c r="F56" i="13"/>
  <c r="E57" i="13"/>
  <c r="F57" i="13"/>
  <c r="E58" i="13"/>
  <c r="F58" i="13"/>
  <c r="E59" i="13"/>
  <c r="F59" i="13"/>
  <c r="E60" i="13"/>
  <c r="F60" i="13"/>
  <c r="E61" i="13"/>
  <c r="F61" i="13"/>
  <c r="E64" i="13"/>
  <c r="F64" i="13"/>
  <c r="E65" i="13"/>
  <c r="F65" i="13"/>
  <c r="E66" i="13"/>
  <c r="F66" i="13"/>
  <c r="E67" i="13"/>
  <c r="F67" i="13"/>
  <c r="E68" i="13"/>
  <c r="F68" i="13"/>
  <c r="E69" i="13"/>
  <c r="F69" i="13"/>
  <c r="E70" i="13"/>
  <c r="F70" i="13"/>
  <c r="E71" i="13"/>
  <c r="F71" i="13"/>
  <c r="E72" i="13"/>
  <c r="F72" i="13"/>
  <c r="E73" i="13"/>
  <c r="F73" i="13"/>
  <c r="E74" i="13"/>
  <c r="F74" i="13"/>
  <c r="E75" i="13"/>
  <c r="F75" i="13"/>
  <c r="E76" i="13"/>
  <c r="F76" i="13"/>
  <c r="E77" i="13"/>
  <c r="F77" i="13"/>
  <c r="E78" i="13"/>
  <c r="F78" i="13"/>
  <c r="E79" i="13"/>
  <c r="F79" i="13"/>
  <c r="E80" i="13"/>
  <c r="F80" i="13"/>
  <c r="E81" i="13"/>
  <c r="F81" i="13"/>
  <c r="E82" i="13"/>
  <c r="F82" i="13"/>
  <c r="E83" i="13"/>
  <c r="F83" i="13"/>
  <c r="E84" i="13"/>
  <c r="F84" i="13"/>
  <c r="E85" i="13"/>
  <c r="F85" i="13"/>
  <c r="E86" i="13"/>
  <c r="F86" i="13"/>
  <c r="E87" i="13"/>
  <c r="F87" i="13"/>
  <c r="E88" i="13"/>
  <c r="F88" i="13"/>
  <c r="E89" i="13"/>
  <c r="F89" i="13"/>
  <c r="E90" i="13"/>
  <c r="F90" i="13"/>
  <c r="E91" i="13"/>
  <c r="F91" i="13"/>
  <c r="E92" i="13"/>
  <c r="F92" i="13"/>
  <c r="E93" i="13"/>
  <c r="F93" i="13"/>
  <c r="E94" i="13"/>
  <c r="F94" i="13"/>
  <c r="E95" i="13"/>
  <c r="F95" i="13"/>
  <c r="E96" i="13"/>
  <c r="F96" i="13"/>
  <c r="E97" i="13"/>
  <c r="F97" i="13"/>
  <c r="E100" i="13"/>
  <c r="F100" i="13"/>
  <c r="E101" i="13"/>
  <c r="F101" i="13"/>
  <c r="E102" i="13"/>
  <c r="F102" i="13"/>
  <c r="E103" i="13"/>
  <c r="F103" i="13"/>
  <c r="E104" i="13"/>
  <c r="F104" i="13"/>
  <c r="E105" i="13"/>
  <c r="F105" i="13"/>
  <c r="E106" i="13"/>
  <c r="F106" i="13"/>
  <c r="E107" i="13"/>
  <c r="F107" i="13"/>
  <c r="E108" i="13"/>
  <c r="F108" i="13"/>
  <c r="E109" i="13"/>
  <c r="F109" i="13"/>
  <c r="E110" i="13"/>
  <c r="F110" i="13"/>
  <c r="E111" i="13"/>
  <c r="F111" i="13"/>
  <c r="E112" i="13"/>
  <c r="F112" i="13"/>
  <c r="E113" i="13"/>
  <c r="F113" i="13"/>
  <c r="E114" i="13"/>
  <c r="F114" i="13"/>
  <c r="E115" i="13"/>
  <c r="F115" i="13"/>
  <c r="E116" i="13"/>
  <c r="F116" i="13"/>
  <c r="E117" i="13"/>
  <c r="F117" i="13"/>
  <c r="E120" i="13"/>
  <c r="F120" i="13"/>
  <c r="E121" i="13"/>
  <c r="F121" i="13"/>
  <c r="E122" i="13"/>
  <c r="F122" i="13"/>
  <c r="E123" i="13"/>
  <c r="F123" i="13"/>
  <c r="E124" i="13"/>
  <c r="F124" i="13"/>
  <c r="E125" i="13"/>
  <c r="F125" i="13"/>
  <c r="E126" i="13"/>
  <c r="F126" i="13"/>
  <c r="E127" i="13"/>
  <c r="F127" i="13"/>
  <c r="E128" i="13"/>
  <c r="F128" i="13"/>
  <c r="E129" i="13"/>
  <c r="F129" i="13"/>
  <c r="E130" i="13"/>
  <c r="F130" i="13"/>
  <c r="E131" i="13"/>
  <c r="F131" i="13"/>
  <c r="E132" i="13"/>
  <c r="F132" i="13"/>
  <c r="E133" i="13"/>
  <c r="F133" i="13"/>
  <c r="E134" i="13"/>
  <c r="F134" i="13"/>
  <c r="E135" i="13"/>
  <c r="F135" i="13"/>
  <c r="E136" i="13"/>
  <c r="F136" i="13"/>
  <c r="E137" i="13"/>
  <c r="F137" i="13"/>
  <c r="E140" i="13"/>
  <c r="F140" i="13"/>
  <c r="E141" i="13"/>
  <c r="F141" i="13"/>
  <c r="E142" i="13"/>
  <c r="F142" i="13"/>
  <c r="E143" i="13"/>
  <c r="F143" i="13"/>
  <c r="E144" i="13"/>
  <c r="F144" i="13"/>
  <c r="E145" i="13"/>
  <c r="F145" i="13"/>
  <c r="E146" i="13"/>
  <c r="F146" i="13"/>
  <c r="E147" i="13"/>
  <c r="F147" i="13"/>
  <c r="E148" i="13"/>
  <c r="F148" i="13"/>
  <c r="E149" i="13"/>
  <c r="F149" i="13"/>
  <c r="E150" i="13"/>
  <c r="F150" i="13"/>
  <c r="E151" i="13"/>
  <c r="F151" i="13"/>
  <c r="E152" i="13"/>
  <c r="F152" i="13"/>
  <c r="E153" i="13"/>
  <c r="F153" i="13"/>
  <c r="E154" i="13"/>
  <c r="F154" i="13"/>
  <c r="E155" i="13"/>
  <c r="F155" i="13"/>
  <c r="E156" i="13"/>
  <c r="F156" i="13"/>
  <c r="E157" i="13"/>
  <c r="F157" i="13"/>
  <c r="E158" i="13"/>
  <c r="F158" i="13"/>
  <c r="E159" i="13"/>
  <c r="F159" i="13"/>
  <c r="E160" i="13"/>
  <c r="F160" i="13"/>
  <c r="E161" i="13"/>
  <c r="F161" i="13"/>
  <c r="E162" i="13"/>
  <c r="F162" i="13"/>
  <c r="E163" i="13"/>
  <c r="F163" i="13"/>
  <c r="E164" i="13"/>
  <c r="F164" i="13"/>
  <c r="E165" i="13"/>
  <c r="F165" i="13"/>
  <c r="E166" i="13"/>
  <c r="F166" i="13"/>
  <c r="E167" i="13"/>
  <c r="F167" i="13"/>
  <c r="E168" i="13"/>
  <c r="F168" i="13"/>
  <c r="E169" i="13"/>
  <c r="F169" i="13"/>
  <c r="E170" i="13"/>
  <c r="F170" i="13"/>
  <c r="E171" i="13"/>
  <c r="F171" i="13"/>
  <c r="E172" i="13"/>
  <c r="F172" i="13"/>
  <c r="E173" i="13"/>
  <c r="F173" i="13"/>
  <c r="E174" i="13"/>
  <c r="F174" i="13"/>
  <c r="E175" i="13"/>
  <c r="F175" i="13"/>
  <c r="E178" i="13"/>
  <c r="F178" i="13"/>
  <c r="E179" i="13"/>
  <c r="F179" i="13"/>
  <c r="E180" i="13"/>
  <c r="F180" i="13"/>
  <c r="E181" i="13"/>
  <c r="F181" i="13"/>
  <c r="E182" i="13"/>
  <c r="F182" i="13"/>
  <c r="E183" i="13"/>
  <c r="F183" i="13"/>
  <c r="E184" i="13"/>
  <c r="F184" i="13"/>
  <c r="E185" i="13"/>
  <c r="F185" i="13"/>
  <c r="E186" i="13"/>
  <c r="F186" i="13"/>
  <c r="E187" i="13"/>
  <c r="F187" i="13"/>
  <c r="E188" i="13"/>
  <c r="F188" i="13"/>
  <c r="E189" i="13"/>
  <c r="F189" i="13"/>
  <c r="E190" i="13"/>
  <c r="F190" i="13"/>
  <c r="E191" i="13"/>
  <c r="F191" i="13"/>
  <c r="E192" i="13"/>
  <c r="F192" i="13"/>
  <c r="E193" i="13"/>
  <c r="F193" i="13"/>
  <c r="E194" i="13"/>
  <c r="F194" i="13"/>
  <c r="E195" i="13"/>
  <c r="F195" i="13"/>
  <c r="E196" i="13"/>
  <c r="F196" i="13"/>
  <c r="E197" i="13"/>
  <c r="F197" i="13"/>
  <c r="E198" i="13"/>
  <c r="F198" i="13"/>
  <c r="E199" i="13"/>
  <c r="F199" i="13"/>
  <c r="E200" i="13"/>
  <c r="F200" i="13"/>
  <c r="E201" i="13"/>
  <c r="F201" i="13"/>
  <c r="E202" i="13"/>
  <c r="F202" i="13"/>
  <c r="E203" i="13"/>
  <c r="F203" i="13"/>
  <c r="E204" i="13"/>
  <c r="F204" i="13"/>
  <c r="E205" i="13"/>
  <c r="F205" i="13"/>
  <c r="E206" i="13"/>
  <c r="F206" i="13"/>
  <c r="E207" i="13"/>
  <c r="F207" i="13"/>
  <c r="E208" i="13"/>
  <c r="F208" i="13"/>
  <c r="E209" i="13"/>
  <c r="F209" i="13"/>
  <c r="E210" i="13"/>
  <c r="F210" i="13"/>
  <c r="E211" i="13"/>
  <c r="F211" i="13"/>
  <c r="E212" i="13"/>
  <c r="F212" i="13"/>
  <c r="E213" i="13"/>
  <c r="F213" i="13"/>
  <c r="E214" i="13"/>
  <c r="F214" i="13"/>
  <c r="E215" i="13"/>
  <c r="F215" i="13"/>
  <c r="E216" i="13"/>
  <c r="F216" i="13"/>
  <c r="E217" i="13"/>
  <c r="F217" i="13"/>
  <c r="E218" i="13"/>
  <c r="F218" i="13"/>
  <c r="E219" i="13"/>
  <c r="F219" i="13"/>
  <c r="E220" i="13"/>
  <c r="F220" i="13"/>
  <c r="E221" i="13"/>
  <c r="F221" i="13"/>
  <c r="E222" i="13"/>
  <c r="F222" i="13"/>
  <c r="E223" i="13"/>
  <c r="F223" i="13"/>
  <c r="E224" i="13"/>
  <c r="F224" i="13"/>
  <c r="E225" i="13"/>
  <c r="F225" i="13"/>
  <c r="E226" i="13"/>
  <c r="F226" i="13"/>
  <c r="E227" i="13"/>
  <c r="F227" i="13"/>
  <c r="E228" i="13"/>
  <c r="F228" i="13"/>
  <c r="E229" i="13"/>
  <c r="F229" i="13"/>
  <c r="E230" i="13"/>
  <c r="F230" i="13"/>
  <c r="E231" i="13"/>
  <c r="F231" i="13"/>
  <c r="E232" i="13"/>
  <c r="F232" i="13"/>
  <c r="E233" i="13"/>
  <c r="F233" i="13"/>
  <c r="E234" i="13"/>
  <c r="F234" i="13"/>
  <c r="E235" i="13"/>
  <c r="F235" i="13"/>
  <c r="E236" i="13"/>
  <c r="F236" i="13"/>
  <c r="E237" i="13"/>
  <c r="F237" i="13"/>
  <c r="E238" i="13"/>
  <c r="F238" i="13"/>
  <c r="E239" i="13"/>
  <c r="F239" i="13"/>
  <c r="E240" i="13"/>
  <c r="F240" i="13"/>
  <c r="E241" i="13"/>
  <c r="F241" i="13"/>
  <c r="E242" i="13"/>
  <c r="F242" i="13"/>
  <c r="E243" i="13"/>
  <c r="F243" i="13"/>
  <c r="E244" i="13"/>
  <c r="F244" i="13"/>
  <c r="E245" i="13"/>
  <c r="F245" i="13"/>
  <c r="E246" i="13"/>
  <c r="F246" i="13"/>
  <c r="E247" i="13"/>
  <c r="F247" i="13"/>
  <c r="E248" i="13"/>
  <c r="F248" i="13"/>
  <c r="E249" i="13"/>
  <c r="F249" i="13"/>
  <c r="E250" i="13"/>
  <c r="F250" i="13"/>
  <c r="E251" i="13"/>
  <c r="F251" i="13"/>
  <c r="E252" i="13"/>
  <c r="F252" i="13"/>
  <c r="E253" i="13"/>
  <c r="F253" i="13"/>
  <c r="E254" i="13"/>
  <c r="F254" i="13"/>
  <c r="E257" i="13"/>
  <c r="F257" i="13"/>
  <c r="E258" i="13"/>
  <c r="F258" i="13"/>
  <c r="E259" i="13"/>
  <c r="F259" i="13"/>
  <c r="E260" i="13"/>
  <c r="F260" i="13"/>
  <c r="E261" i="13"/>
  <c r="F261" i="13"/>
  <c r="E262" i="13"/>
  <c r="F262" i="13"/>
  <c r="E263" i="13"/>
  <c r="F263" i="13"/>
  <c r="E264" i="13"/>
  <c r="F264" i="13"/>
  <c r="E265" i="13"/>
  <c r="F265" i="13"/>
  <c r="E266" i="13"/>
  <c r="F266" i="13"/>
  <c r="E267" i="13"/>
  <c r="F267" i="13"/>
  <c r="E268" i="13"/>
  <c r="F268" i="13"/>
  <c r="E269" i="13"/>
  <c r="F269" i="13"/>
  <c r="E270" i="13"/>
  <c r="F270" i="13"/>
  <c r="E271" i="13"/>
  <c r="F271" i="13"/>
  <c r="E272" i="13"/>
  <c r="F272" i="13"/>
  <c r="E273" i="13"/>
  <c r="F273" i="13"/>
  <c r="E274" i="13"/>
  <c r="F274" i="13"/>
  <c r="E275" i="13"/>
  <c r="F275" i="13"/>
  <c r="E276" i="13"/>
  <c r="F276" i="13"/>
  <c r="E277" i="13"/>
  <c r="F277" i="13"/>
  <c r="E278" i="13"/>
  <c r="F278" i="13"/>
  <c r="E279" i="13"/>
  <c r="F279" i="13"/>
  <c r="E280" i="13"/>
  <c r="F280" i="13"/>
  <c r="E281" i="13"/>
  <c r="F281" i="13"/>
  <c r="E282" i="13"/>
  <c r="F282" i="13"/>
  <c r="E283" i="13"/>
  <c r="F283" i="13"/>
  <c r="E284" i="13"/>
  <c r="F284" i="13"/>
  <c r="E285" i="13"/>
  <c r="F285" i="13"/>
  <c r="E286" i="13"/>
  <c r="F286" i="13"/>
  <c r="E287" i="13"/>
  <c r="F287" i="13"/>
  <c r="E288" i="13"/>
  <c r="F288" i="13"/>
  <c r="E289" i="13"/>
  <c r="F289" i="13"/>
  <c r="E290" i="13"/>
  <c r="F290" i="13"/>
  <c r="E291" i="13"/>
  <c r="F291" i="13"/>
  <c r="E292" i="13"/>
  <c r="F292" i="13"/>
  <c r="E293" i="13"/>
  <c r="F293" i="13"/>
  <c r="E294" i="13"/>
  <c r="F294" i="13"/>
  <c r="E295" i="13"/>
  <c r="F295" i="13"/>
  <c r="E296" i="13"/>
  <c r="F296" i="13"/>
  <c r="E297" i="13"/>
  <c r="F297" i="13"/>
  <c r="E298" i="13"/>
  <c r="F298" i="13"/>
  <c r="E299" i="13"/>
  <c r="F299" i="13"/>
  <c r="E300" i="13"/>
  <c r="F300" i="13"/>
  <c r="E301" i="13"/>
  <c r="F301" i="13"/>
  <c r="E302" i="13"/>
  <c r="F302" i="13"/>
  <c r="E303" i="13"/>
  <c r="F303" i="13"/>
  <c r="E304" i="13"/>
  <c r="F304" i="13"/>
  <c r="E305" i="13"/>
  <c r="F305" i="13"/>
  <c r="E306" i="13"/>
  <c r="F306" i="13"/>
  <c r="E307" i="13"/>
  <c r="F307" i="13"/>
  <c r="E308" i="13"/>
  <c r="F308" i="13"/>
  <c r="E309" i="13"/>
  <c r="F309" i="13"/>
  <c r="E310" i="13"/>
  <c r="F310" i="13"/>
  <c r="E311" i="13"/>
  <c r="F311" i="13"/>
  <c r="E312" i="13"/>
  <c r="F312" i="13"/>
  <c r="E313" i="13"/>
  <c r="F313" i="13"/>
  <c r="E314" i="13"/>
  <c r="F314" i="13"/>
  <c r="E315" i="13"/>
  <c r="F315" i="13"/>
  <c r="E316" i="13"/>
  <c r="F316" i="13"/>
  <c r="E317" i="13"/>
  <c r="F317" i="13"/>
  <c r="E318" i="13"/>
  <c r="F318" i="13"/>
  <c r="E319" i="13"/>
  <c r="F319" i="13"/>
  <c r="E320" i="13"/>
  <c r="F320" i="13"/>
  <c r="E321" i="13"/>
  <c r="F321" i="13"/>
  <c r="E322" i="13"/>
  <c r="F322" i="13"/>
  <c r="E323" i="13"/>
  <c r="F323" i="13"/>
  <c r="E324" i="13"/>
  <c r="F324" i="13"/>
  <c r="E325" i="13"/>
  <c r="F325" i="13"/>
  <c r="E326" i="13"/>
  <c r="F326" i="13"/>
  <c r="E327" i="13"/>
  <c r="F327" i="13"/>
  <c r="E328" i="13"/>
  <c r="F328" i="13"/>
  <c r="E329" i="13"/>
  <c r="F329" i="13"/>
  <c r="E330" i="13"/>
  <c r="F330" i="13"/>
  <c r="E331" i="13"/>
  <c r="F331" i="13"/>
  <c r="E332" i="13"/>
  <c r="F332" i="13"/>
  <c r="E333" i="13"/>
  <c r="F333" i="13"/>
  <c r="E334" i="13"/>
  <c r="F334" i="13"/>
  <c r="E335" i="13"/>
  <c r="F335" i="13"/>
  <c r="E336" i="13"/>
  <c r="F336" i="13"/>
  <c r="E337" i="13"/>
  <c r="F337" i="13"/>
  <c r="E338" i="13"/>
  <c r="F338" i="13"/>
  <c r="E339" i="13"/>
  <c r="F339" i="13"/>
  <c r="E340" i="13"/>
  <c r="F340" i="13"/>
  <c r="E341" i="13"/>
  <c r="F341" i="13"/>
  <c r="E342" i="13"/>
  <c r="F342" i="13"/>
  <c r="E343" i="13"/>
  <c r="F343" i="13"/>
  <c r="E344" i="13"/>
  <c r="F344" i="13"/>
  <c r="E345" i="13"/>
  <c r="F345" i="13"/>
  <c r="E346" i="13"/>
  <c r="F346" i="13"/>
  <c r="E347" i="13"/>
  <c r="F347" i="13"/>
  <c r="E348" i="13"/>
  <c r="F348" i="13"/>
  <c r="E351" i="13"/>
  <c r="F351" i="13"/>
  <c r="E352" i="13"/>
  <c r="F352" i="13"/>
  <c r="E353" i="13"/>
  <c r="F353" i="13"/>
  <c r="E354" i="13"/>
  <c r="F354" i="13"/>
  <c r="E355" i="13"/>
  <c r="F355" i="13"/>
  <c r="E356" i="13"/>
  <c r="F356" i="13"/>
  <c r="E357" i="13"/>
  <c r="F357" i="13"/>
  <c r="E358" i="13"/>
  <c r="F358" i="13"/>
  <c r="E359" i="13"/>
  <c r="F359" i="13"/>
  <c r="E360" i="13"/>
  <c r="F360" i="13"/>
  <c r="E361" i="13"/>
  <c r="F361" i="13"/>
  <c r="E362" i="13"/>
  <c r="F362" i="13"/>
  <c r="E363" i="13"/>
  <c r="F363" i="13"/>
  <c r="E364" i="13"/>
  <c r="F364" i="13"/>
  <c r="E365" i="13"/>
  <c r="F365" i="13"/>
  <c r="E366" i="13"/>
  <c r="F366" i="13"/>
  <c r="E367" i="13"/>
  <c r="F367" i="13"/>
  <c r="E370" i="13"/>
  <c r="F370" i="13"/>
  <c r="E371" i="13"/>
  <c r="F371" i="13"/>
  <c r="E372" i="13"/>
  <c r="F372" i="13"/>
  <c r="E373" i="13"/>
  <c r="F373" i="13"/>
  <c r="E374" i="13"/>
  <c r="F374" i="13"/>
  <c r="E375" i="13"/>
  <c r="F375" i="13"/>
  <c r="E376" i="13"/>
  <c r="F376" i="13"/>
  <c r="E377" i="13"/>
  <c r="F377" i="13"/>
  <c r="E378" i="13"/>
  <c r="F378" i="13"/>
  <c r="E379" i="13"/>
  <c r="F379" i="13"/>
  <c r="E382" i="13"/>
  <c r="E383" i="13"/>
  <c r="E384" i="13"/>
  <c r="E385" i="13"/>
  <c r="E386" i="13"/>
  <c r="E387" i="13"/>
  <c r="E388" i="13"/>
  <c r="E389" i="13"/>
  <c r="E390" i="13"/>
  <c r="E391" i="13"/>
  <c r="E392" i="13"/>
  <c r="E393" i="13"/>
  <c r="E394" i="13"/>
  <c r="E395" i="13"/>
  <c r="E396" i="13"/>
  <c r="E397" i="13"/>
  <c r="C10" i="9"/>
  <c r="D10" i="9"/>
  <c r="E10" i="9"/>
  <c r="F10" i="9"/>
  <c r="G10" i="9"/>
  <c r="H10" i="9"/>
  <c r="I10" i="9"/>
  <c r="C11" i="9"/>
  <c r="D11" i="9"/>
  <c r="E11" i="9"/>
  <c r="F11" i="9"/>
  <c r="G11" i="9"/>
  <c r="H11" i="9"/>
  <c r="I11" i="9"/>
  <c r="C12" i="9"/>
  <c r="D12" i="9"/>
  <c r="E12" i="9"/>
  <c r="F12" i="9"/>
  <c r="G12" i="9"/>
  <c r="H12" i="9"/>
  <c r="I12" i="9"/>
  <c r="C13" i="9"/>
  <c r="D13" i="9"/>
  <c r="E13" i="9"/>
  <c r="F13" i="9"/>
  <c r="G13" i="9"/>
  <c r="H13" i="9"/>
  <c r="I13" i="9"/>
  <c r="C14" i="9"/>
  <c r="D14" i="9"/>
  <c r="E14" i="9"/>
  <c r="F14" i="9"/>
  <c r="G14" i="9"/>
  <c r="H14" i="9"/>
  <c r="I14" i="9"/>
  <c r="C15" i="9"/>
  <c r="D15" i="9"/>
  <c r="E15" i="9"/>
  <c r="F15" i="9"/>
  <c r="G15" i="9"/>
  <c r="H15" i="9"/>
  <c r="I15" i="9"/>
  <c r="C16" i="9"/>
  <c r="D16" i="9"/>
  <c r="E16" i="9"/>
  <c r="F16" i="9"/>
  <c r="G16" i="9"/>
  <c r="H16" i="9"/>
  <c r="I16" i="9"/>
  <c r="C17" i="9"/>
  <c r="D17" i="9"/>
  <c r="E17" i="9"/>
  <c r="F17" i="9"/>
  <c r="G17" i="9"/>
  <c r="H17" i="9"/>
  <c r="I17" i="9"/>
  <c r="C18" i="9"/>
  <c r="D18" i="9"/>
  <c r="E18" i="9"/>
  <c r="F18" i="9"/>
  <c r="G18" i="9"/>
  <c r="H18" i="9"/>
  <c r="I18" i="9"/>
  <c r="C19" i="9"/>
  <c r="D19" i="9"/>
  <c r="E19" i="9"/>
  <c r="F19" i="9"/>
  <c r="G19" i="9"/>
  <c r="H19" i="9"/>
  <c r="I19" i="9"/>
  <c r="C20" i="9"/>
  <c r="D20" i="9"/>
  <c r="E20" i="9"/>
  <c r="F20" i="9"/>
  <c r="G20" i="9"/>
  <c r="H20" i="9"/>
  <c r="I20" i="9"/>
  <c r="C21" i="9"/>
  <c r="D21" i="9"/>
  <c r="E21" i="9"/>
  <c r="F21" i="9"/>
  <c r="G21" i="9"/>
  <c r="H21" i="9"/>
  <c r="I21" i="9"/>
  <c r="C22" i="9"/>
  <c r="D22" i="9"/>
  <c r="E22" i="9"/>
  <c r="F22" i="9"/>
  <c r="G22" i="9"/>
  <c r="H22" i="9"/>
  <c r="I22" i="9"/>
  <c r="C23" i="9"/>
  <c r="D23" i="9"/>
  <c r="E23" i="9"/>
  <c r="F23" i="9"/>
  <c r="G23" i="9"/>
  <c r="H23" i="9"/>
  <c r="I23" i="9"/>
  <c r="C24" i="9"/>
  <c r="D24" i="9"/>
  <c r="E24" i="9"/>
  <c r="F24" i="9"/>
  <c r="G24" i="9"/>
  <c r="H24" i="9"/>
  <c r="I24" i="9"/>
  <c r="H10" i="6"/>
  <c r="I10" i="6"/>
  <c r="J10" i="6"/>
  <c r="K10" i="6"/>
  <c r="G11" i="6"/>
  <c r="H11" i="6"/>
  <c r="I11" i="6"/>
  <c r="J11" i="6"/>
  <c r="K11" i="6"/>
  <c r="E12" i="6"/>
  <c r="F12" i="6"/>
  <c r="G12" i="6"/>
  <c r="H12" i="6"/>
  <c r="I12" i="6"/>
  <c r="J12" i="6"/>
  <c r="K12" i="6"/>
  <c r="D13" i="6"/>
  <c r="E13" i="6"/>
  <c r="F13" i="6"/>
  <c r="G13" i="6"/>
  <c r="H13" i="6"/>
  <c r="I13" i="6"/>
  <c r="J13" i="6"/>
  <c r="K13" i="6"/>
  <c r="C14" i="6"/>
  <c r="D14" i="6"/>
  <c r="E14" i="6"/>
  <c r="F14" i="6"/>
  <c r="G14" i="6"/>
  <c r="H14" i="6"/>
  <c r="I14" i="6"/>
  <c r="J14" i="6"/>
  <c r="K14" i="6"/>
  <c r="C15" i="6"/>
  <c r="D15" i="6"/>
  <c r="E15" i="6"/>
  <c r="F15" i="6"/>
  <c r="G15" i="6"/>
  <c r="H15" i="6"/>
  <c r="I15" i="6"/>
  <c r="J15" i="6"/>
  <c r="K15" i="6"/>
  <c r="C16" i="6"/>
  <c r="D16" i="6"/>
  <c r="E16" i="6"/>
  <c r="F16" i="6"/>
  <c r="G16" i="6"/>
  <c r="H16" i="6"/>
  <c r="I16" i="6"/>
  <c r="J16" i="6"/>
  <c r="K16" i="6"/>
  <c r="C17" i="6"/>
  <c r="D17" i="6"/>
  <c r="E17" i="6"/>
  <c r="F17" i="6"/>
  <c r="G17" i="6"/>
  <c r="H17" i="6"/>
  <c r="I17" i="6"/>
  <c r="J17" i="6"/>
  <c r="K17" i="6"/>
  <c r="C18" i="6"/>
  <c r="D18" i="6"/>
  <c r="E18" i="6"/>
  <c r="F18" i="6"/>
  <c r="G18" i="6"/>
  <c r="H18" i="6"/>
  <c r="I18" i="6"/>
  <c r="J18" i="6"/>
  <c r="K18" i="6"/>
  <c r="C19" i="6"/>
  <c r="D19" i="6"/>
  <c r="E19" i="6"/>
  <c r="F19" i="6"/>
  <c r="G19" i="6"/>
  <c r="H19" i="6"/>
  <c r="I19" i="6"/>
  <c r="J19" i="6"/>
  <c r="K19" i="6"/>
  <c r="C20" i="6"/>
  <c r="D20" i="6"/>
  <c r="E20" i="6"/>
  <c r="F20" i="6"/>
  <c r="G20" i="6"/>
  <c r="H20" i="6"/>
  <c r="I20" i="6"/>
  <c r="J20" i="6"/>
  <c r="K20" i="6"/>
  <c r="C21" i="6"/>
  <c r="D21" i="6"/>
  <c r="E21" i="6"/>
  <c r="F21" i="6"/>
  <c r="G21" i="6"/>
  <c r="H21" i="6"/>
  <c r="I21" i="6"/>
  <c r="J21" i="6"/>
  <c r="K21" i="6"/>
  <c r="C22" i="6"/>
  <c r="D22" i="6"/>
  <c r="E22" i="6"/>
  <c r="F22" i="6"/>
  <c r="G22" i="6"/>
  <c r="H22" i="6"/>
  <c r="I22" i="6"/>
  <c r="J22" i="6"/>
  <c r="K22" i="6"/>
  <c r="C23" i="6"/>
  <c r="D23" i="6"/>
  <c r="E23" i="6"/>
  <c r="F23" i="6"/>
  <c r="G23" i="6"/>
  <c r="H23" i="6"/>
  <c r="I23" i="6"/>
  <c r="J23" i="6"/>
  <c r="K23" i="6"/>
  <c r="C24" i="6"/>
  <c r="D24" i="6"/>
  <c r="E24" i="6"/>
  <c r="F24" i="6"/>
  <c r="G24" i="6"/>
  <c r="H24" i="6"/>
  <c r="I24" i="6"/>
  <c r="J24" i="6"/>
  <c r="K24" i="6"/>
  <c r="C25" i="6"/>
  <c r="D25" i="6"/>
  <c r="E25" i="6"/>
  <c r="F25" i="6"/>
  <c r="G25" i="6"/>
  <c r="H25" i="6"/>
  <c r="I25" i="6"/>
  <c r="J25" i="6"/>
  <c r="K25" i="6"/>
  <c r="C26" i="6"/>
  <c r="D26" i="6"/>
  <c r="E26" i="6"/>
  <c r="F26" i="6"/>
  <c r="G26" i="6"/>
  <c r="H26" i="6"/>
  <c r="I26" i="6"/>
  <c r="J26" i="6"/>
  <c r="K26" i="6"/>
  <c r="C27" i="6"/>
  <c r="D27" i="6"/>
  <c r="E27" i="6"/>
  <c r="F27" i="6"/>
  <c r="G27" i="6"/>
  <c r="H27" i="6"/>
  <c r="I27" i="6"/>
  <c r="J27" i="6"/>
  <c r="K27" i="6"/>
  <c r="C28" i="6"/>
  <c r="D28" i="6"/>
  <c r="E28" i="6"/>
  <c r="F28" i="6"/>
  <c r="G28" i="6"/>
  <c r="H28" i="6"/>
  <c r="I28" i="6"/>
  <c r="J28" i="6"/>
  <c r="K28" i="6"/>
  <c r="C29" i="6"/>
  <c r="D29" i="6"/>
  <c r="E29" i="6"/>
  <c r="F29" i="6"/>
  <c r="G29" i="6"/>
  <c r="H29" i="6"/>
  <c r="I29" i="6"/>
  <c r="J29" i="6"/>
  <c r="K29" i="6"/>
  <c r="C30" i="6"/>
  <c r="D30" i="6"/>
  <c r="E30" i="6"/>
  <c r="F30" i="6"/>
  <c r="G30" i="6"/>
  <c r="H30" i="6"/>
  <c r="I30" i="6"/>
  <c r="J30" i="6"/>
  <c r="K30" i="6"/>
  <c r="C31" i="6"/>
  <c r="D31" i="6"/>
  <c r="E31" i="6"/>
  <c r="F31" i="6"/>
  <c r="G31" i="6"/>
  <c r="H31" i="6"/>
  <c r="I31" i="6"/>
  <c r="J31" i="6"/>
  <c r="C32" i="6"/>
  <c r="D32" i="6"/>
  <c r="E32" i="6"/>
  <c r="F32" i="6"/>
  <c r="G32" i="6"/>
  <c r="H32" i="6"/>
  <c r="I32" i="6"/>
  <c r="J32" i="6"/>
  <c r="C33" i="6"/>
  <c r="D33" i="6"/>
  <c r="E33" i="6"/>
  <c r="F33" i="6"/>
  <c r="G33" i="6"/>
  <c r="H33" i="6"/>
  <c r="I33" i="6"/>
  <c r="C34" i="6"/>
  <c r="D34" i="6"/>
  <c r="E34" i="6"/>
  <c r="F34" i="6"/>
  <c r="G34" i="6"/>
  <c r="H34" i="6"/>
  <c r="I34" i="6"/>
  <c r="C35" i="6"/>
  <c r="D35" i="6"/>
  <c r="E35" i="6"/>
  <c r="F35" i="6"/>
  <c r="G35" i="6"/>
  <c r="H35" i="6"/>
  <c r="C36" i="6"/>
  <c r="D36" i="6"/>
  <c r="E36" i="6"/>
  <c r="F36" i="6"/>
  <c r="G36" i="6"/>
  <c r="H36" i="6"/>
  <c r="C37" i="6"/>
  <c r="D37" i="6"/>
  <c r="E37" i="6"/>
  <c r="F37" i="6"/>
  <c r="G37" i="6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</calcChain>
</file>

<file path=xl/sharedStrings.xml><?xml version="1.0" encoding="utf-8"?>
<sst xmlns="http://schemas.openxmlformats.org/spreadsheetml/2006/main" count="2363" uniqueCount="1175">
  <si>
    <t>**Свидетельство НАКС идет от 6000 руб на модели ZEEN с протоколированием.</t>
  </si>
  <si>
    <t>* Максимальный диаметр сварки зависит от сопротивления закладного нагревательного элемента внутри фитинга.</t>
  </si>
  <si>
    <t>Аттестация НАКС ZEEN-4000PLUS</t>
  </si>
  <si>
    <t>Аттестация НАКС</t>
  </si>
  <si>
    <t>НАКС*</t>
  </si>
  <si>
    <t xml:space="preserve"> (набор = 2 шт)</t>
  </si>
  <si>
    <t>Адаптеры 4 и 4,7 мм</t>
  </si>
  <si>
    <t>Ручной скребок</t>
  </si>
  <si>
    <t>Сканер</t>
  </si>
  <si>
    <t>Дополнительное оборудование</t>
  </si>
  <si>
    <t>до 1200* мм</t>
  </si>
  <si>
    <t>ZEEN-5000</t>
  </si>
  <si>
    <t>до 800* мм</t>
  </si>
  <si>
    <t>ZEEN-4000PLUS</t>
  </si>
  <si>
    <t>до 630* мм</t>
  </si>
  <si>
    <t>ZEEN-3000</t>
  </si>
  <si>
    <t>до 400* мм</t>
  </si>
  <si>
    <t>ZEEN-2000PLUS</t>
  </si>
  <si>
    <t>до 160* мм</t>
  </si>
  <si>
    <t>ZEEN-800PLUS</t>
  </si>
  <si>
    <t>Электромуфтовые сварочные аппараты для низконапорных систем</t>
  </si>
  <si>
    <t>ZERN-5000</t>
  </si>
  <si>
    <t>ZERN-4000PLUS</t>
  </si>
  <si>
    <t>ZERN-3000</t>
  </si>
  <si>
    <t>ZERN-2000PLUS</t>
  </si>
  <si>
    <t>ZERN-800PLUS</t>
  </si>
  <si>
    <t>Характеристики</t>
  </si>
  <si>
    <t>Наименование</t>
  </si>
  <si>
    <t>ПРАЙС АТЛАНТ
ЭЛЕКТРОМУФТОВЫЕ АППАРАТЫ</t>
  </si>
  <si>
    <t>www.atlant-tat.com</t>
  </si>
  <si>
    <t>zapros@atlant-tat.com</t>
  </si>
  <si>
    <t>7 (843) 204-11-98</t>
  </si>
  <si>
    <t>ООО "АТЛАНТ" - производим и поставляем для наружных инженерных сетей сварчоное оборудование, фитинги, трубы ПНД</t>
  </si>
  <si>
    <t>400*355</t>
  </si>
  <si>
    <t>400*315</t>
  </si>
  <si>
    <t>400*250</t>
  </si>
  <si>
    <t>400*200</t>
  </si>
  <si>
    <t>355*280</t>
  </si>
  <si>
    <t>315*280</t>
  </si>
  <si>
    <t>315*250</t>
  </si>
  <si>
    <t>315*225</t>
  </si>
  <si>
    <t>315*200</t>
  </si>
  <si>
    <t>315*180</t>
  </si>
  <si>
    <t>315*160</t>
  </si>
  <si>
    <t>315*110</t>
  </si>
  <si>
    <t>315*90</t>
  </si>
  <si>
    <t>280*250</t>
  </si>
  <si>
    <t>280*225</t>
  </si>
  <si>
    <t>280*160</t>
  </si>
  <si>
    <t>250*225</t>
    <phoneticPr fontId="0" type="noConversion"/>
  </si>
  <si>
    <t>250*200</t>
  </si>
  <si>
    <t>250*160</t>
  </si>
  <si>
    <t>250*125</t>
  </si>
  <si>
    <t>250*110</t>
  </si>
  <si>
    <t xml:space="preserve">250*90 </t>
  </si>
  <si>
    <t>225*200</t>
  </si>
  <si>
    <t>225*180</t>
  </si>
  <si>
    <t>225*160</t>
  </si>
  <si>
    <t>225*110</t>
  </si>
  <si>
    <t>225*90</t>
  </si>
  <si>
    <t>200*180</t>
  </si>
  <si>
    <t>200*160</t>
  </si>
  <si>
    <t>200*125</t>
    <phoneticPr fontId="0" type="noConversion"/>
  </si>
  <si>
    <t>200*110</t>
  </si>
  <si>
    <t>200*90</t>
  </si>
  <si>
    <t>200*63</t>
  </si>
  <si>
    <t>180*160</t>
  </si>
  <si>
    <t>180*125</t>
  </si>
  <si>
    <t>180*110</t>
  </si>
  <si>
    <t>180*90</t>
  </si>
  <si>
    <t>160*125</t>
  </si>
  <si>
    <t>160*110</t>
  </si>
  <si>
    <t>160*90</t>
  </si>
  <si>
    <t>160*75</t>
  </si>
  <si>
    <t>160*63</t>
  </si>
  <si>
    <t>160*32</t>
  </si>
  <si>
    <t>140*110</t>
  </si>
  <si>
    <t>140*90</t>
  </si>
  <si>
    <t>125*110</t>
  </si>
  <si>
    <t>125*90</t>
  </si>
  <si>
    <t>125*75</t>
  </si>
  <si>
    <t>125*63</t>
  </si>
  <si>
    <t>110*90</t>
  </si>
  <si>
    <t>110*75</t>
  </si>
  <si>
    <t>110*63</t>
  </si>
  <si>
    <t>110*50</t>
  </si>
  <si>
    <t xml:space="preserve">110*40 </t>
  </si>
  <si>
    <t>90*75</t>
  </si>
  <si>
    <t>90*63</t>
  </si>
  <si>
    <t>90*50</t>
  </si>
  <si>
    <t>90*40</t>
  </si>
  <si>
    <t>90*32</t>
  </si>
  <si>
    <t>75*63</t>
  </si>
  <si>
    <t>75*50</t>
  </si>
  <si>
    <t>75*32</t>
  </si>
  <si>
    <t>63*50</t>
  </si>
  <si>
    <t>63*40</t>
  </si>
  <si>
    <t>63*32</t>
  </si>
  <si>
    <t>63*25</t>
  </si>
  <si>
    <t>Цена со скидкой</t>
  </si>
  <si>
    <t>Цена прайс</t>
  </si>
  <si>
    <t>Диаметр</t>
  </si>
  <si>
    <t>Переходы ПНД литые SDR 11</t>
  </si>
  <si>
    <t>400*315*400</t>
  </si>
  <si>
    <t>315*225*315</t>
  </si>
  <si>
    <t>315*160*315</t>
  </si>
  <si>
    <t>315*110*315</t>
  </si>
  <si>
    <t>225*160*225</t>
  </si>
  <si>
    <t>225*110*225</t>
  </si>
  <si>
    <t>160*110*160</t>
  </si>
  <si>
    <t>160*63*160</t>
  </si>
  <si>
    <t>110*90*110</t>
  </si>
  <si>
    <t>110*63*110</t>
  </si>
  <si>
    <t>110*32*110</t>
  </si>
  <si>
    <t>90*63*90</t>
  </si>
  <si>
    <t>63*32*63</t>
  </si>
  <si>
    <t>Тройники ПНД литые неравнопроходные SDR 11</t>
  </si>
  <si>
    <t>500*500*500</t>
  </si>
  <si>
    <t>400*400*400</t>
  </si>
  <si>
    <t>355*355*355</t>
  </si>
  <si>
    <t>315*315*315</t>
  </si>
  <si>
    <t>280*280*280</t>
  </si>
  <si>
    <t>250*250*250</t>
  </si>
  <si>
    <t>225*225*225</t>
  </si>
  <si>
    <t>200*200*200</t>
  </si>
  <si>
    <t>180*180*180</t>
  </si>
  <si>
    <t>160*160*160</t>
  </si>
  <si>
    <t>140*140*140</t>
  </si>
  <si>
    <t>125*125*125</t>
  </si>
  <si>
    <t>110*110*110</t>
  </si>
  <si>
    <t>90*90*90</t>
  </si>
  <si>
    <t>75*75*75</t>
  </si>
  <si>
    <t>63*63*63</t>
  </si>
  <si>
    <t>Тройники ПНД литые равнопроходные SDR 11</t>
  </si>
  <si>
    <t>Отводы ПНД литые на 45 гр. SDR 11</t>
  </si>
  <si>
    <t>Отводы ПНД литые на 90 гр. SDR 11</t>
  </si>
  <si>
    <t>Отправить</t>
  </si>
  <si>
    <t xml:space="preserve">Направьте заявку Online </t>
  </si>
  <si>
    <t>Скачать</t>
  </si>
  <si>
    <t xml:space="preserve">Калькулятор для расчета ПНД труб </t>
  </si>
  <si>
    <t>8 (843) 204-11-98</t>
  </si>
  <si>
    <t>Скидка</t>
  </si>
  <si>
    <t>ПРАЙС
ЛИТЫЕ ФИТИНГИ ПЭ 100 
ПРЕДНАЗНАЧЕНЫ ДЛЯ СВАРКИ МУФТАМИ ИЛИ ВСТЫК</t>
  </si>
  <si>
    <t>1200/1030</t>
  </si>
  <si>
    <t>1000/851</t>
  </si>
  <si>
    <t>800/687</t>
  </si>
  <si>
    <t>630/535</t>
  </si>
  <si>
    <t>Кольцо для шахты</t>
  </si>
  <si>
    <t>1200/1030 /К</t>
  </si>
  <si>
    <t>1000/851 К</t>
  </si>
  <si>
    <t>923/800 К</t>
  </si>
  <si>
    <t>923/800 тип2</t>
  </si>
  <si>
    <t>800/687 К</t>
  </si>
  <si>
    <t>695/600 K</t>
  </si>
  <si>
    <t>695/600 тип2</t>
  </si>
  <si>
    <t>630/535 К</t>
  </si>
  <si>
    <t>575/500 K</t>
  </si>
  <si>
    <t>575/500 тип2</t>
  </si>
  <si>
    <t>500/427 К</t>
  </si>
  <si>
    <t>500/427</t>
  </si>
  <si>
    <t>460/400 К</t>
  </si>
  <si>
    <t>460/400 тип 2</t>
  </si>
  <si>
    <t>400/343 П/К</t>
  </si>
  <si>
    <t>400/343</t>
  </si>
  <si>
    <t>368/315</t>
  </si>
  <si>
    <t>340/300К</t>
  </si>
  <si>
    <t>340/300 new/тип2</t>
  </si>
  <si>
    <t>315/271 К</t>
  </si>
  <si>
    <t xml:space="preserve">315/271 </t>
  </si>
  <si>
    <t>290/250 К</t>
  </si>
  <si>
    <t>290/250 тип2</t>
  </si>
  <si>
    <t>250/216 П/К</t>
  </si>
  <si>
    <t>250/216</t>
  </si>
  <si>
    <t>230/200 К</t>
  </si>
  <si>
    <t>230/200 тип2</t>
  </si>
  <si>
    <t>200/171 К</t>
  </si>
  <si>
    <t>200/171</t>
  </si>
  <si>
    <t>190/160 К</t>
  </si>
  <si>
    <t>190/160 new/тип2</t>
  </si>
  <si>
    <t>160/136 К</t>
  </si>
  <si>
    <t>160/136</t>
  </si>
  <si>
    <t>133/110 new/тип2</t>
  </si>
  <si>
    <t>110/94 К</t>
  </si>
  <si>
    <t xml:space="preserve">110/94 </t>
  </si>
  <si>
    <t>Кольцо уплотнительное</t>
  </si>
  <si>
    <t>ОБОРУДОВАНИЕ ДЛЯ МОНТАЖА</t>
  </si>
  <si>
    <t>Заглушка</t>
  </si>
  <si>
    <t>Муфта для прохода через ЖБИ</t>
  </si>
  <si>
    <t>1000/851 на 1200/1030</t>
  </si>
  <si>
    <t>800/687 на 923/800</t>
  </si>
  <si>
    <t>630/535 на 695/600</t>
  </si>
  <si>
    <t>500/427 на 575/500</t>
  </si>
  <si>
    <t>400/343 на 460/400</t>
  </si>
  <si>
    <t>315/271 на 340/300</t>
  </si>
  <si>
    <t>250/216 на 290/250</t>
  </si>
  <si>
    <t>200/171 на 230/200</t>
  </si>
  <si>
    <t>190/160 на 230/200</t>
  </si>
  <si>
    <t>160/136 на 190/160</t>
  </si>
  <si>
    <t>110/94 на 133/110</t>
  </si>
  <si>
    <t>Муфта переходная</t>
  </si>
  <si>
    <t>Муфта соединительная ДГТ</t>
  </si>
  <si>
    <t xml:space="preserve">Крестовина </t>
  </si>
  <si>
    <t>Тройник 90°</t>
  </si>
  <si>
    <t>Отвод 15°</t>
  </si>
  <si>
    <t>Отвод 30°</t>
  </si>
  <si>
    <t>Отвод 45°</t>
  </si>
  <si>
    <t xml:space="preserve">Отвод 60° </t>
  </si>
  <si>
    <r>
      <t>Отвод 90</t>
    </r>
    <r>
      <rPr>
        <b/>
        <sz val="12"/>
        <color indexed="8"/>
        <rFont val="Times New Roman"/>
        <family val="1"/>
        <charset val="204"/>
      </rPr>
      <t>°</t>
    </r>
  </si>
  <si>
    <t>ФИТИНГИ</t>
  </si>
  <si>
    <t>*       Длина трубы ⌀630/535 составляет 6,60 м с раструбом, 6,30 м без раструба.
**    Длина трубы ⌀800/687 составляет 6,50 м с раструбом, 6,20 м без раструба.
*** Длина трубы ⌀1000/851, ⌀1200/1030 составляет 6,50 м с раструбом, 6,10 м без раструба.</t>
  </si>
  <si>
    <r>
      <t xml:space="preserve">     1200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</si>
  <si>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  1000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</si>
  <si>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800</t>
    </r>
    <r>
      <rPr>
        <vertAlign val="superscript"/>
        <sz val="12"/>
        <color indexed="8"/>
        <rFont val="Times New Roman"/>
        <family val="1"/>
        <charset val="204"/>
      </rPr>
      <t>**</t>
    </r>
  </si>
  <si>
    <r>
      <t xml:space="preserve"> 630</t>
    </r>
    <r>
      <rPr>
        <vertAlign val="superscript"/>
        <sz val="12"/>
        <color indexed="8"/>
        <rFont val="Times New Roman"/>
        <family val="1"/>
        <charset val="204"/>
      </rPr>
      <t>*</t>
    </r>
  </si>
  <si>
    <r>
      <t xml:space="preserve">Труба гофрированная с раструбом </t>
    </r>
    <r>
      <rPr>
        <b/>
        <sz val="12"/>
        <color indexed="10"/>
        <rFont val="Times New Roman"/>
        <family val="1"/>
        <charset val="204"/>
      </rPr>
      <t xml:space="preserve">SN8 - SN9 </t>
    </r>
  </si>
  <si>
    <t xml:space="preserve">Труба гофрированная с раструбом SN6 - SN7 </t>
  </si>
  <si>
    <t>ДВУХСЛОЙНЫЕ ГОФРИРОВАННЫЕ ТРУБЫ  ИЗ ПОЛИЭТИЛЕНА</t>
  </si>
  <si>
    <r>
      <t xml:space="preserve">Цена (м.п.) 
с НДС, руб.
</t>
    </r>
    <r>
      <rPr>
        <b/>
        <sz val="12"/>
        <color rgb="FFC00000"/>
        <rFont val="Times New Roman"/>
        <family val="1"/>
        <charset val="204"/>
      </rPr>
      <t>БЕЗ СКИДКИ</t>
    </r>
  </si>
  <si>
    <t>Диаметр внутренний, мм</t>
  </si>
  <si>
    <t>Диаметр внешний, мм</t>
  </si>
  <si>
    <t>Фотография</t>
  </si>
  <si>
    <r>
      <t xml:space="preserve">ПРАЙС
ГОФРИРОВАННЫЕ ТРУБЫ ИЗ </t>
    </r>
    <r>
      <rPr>
        <b/>
        <sz val="18"/>
        <color rgb="FF00B0F0"/>
        <rFont val="Times New Roman"/>
        <family val="1"/>
        <charset val="204"/>
      </rPr>
      <t>ПОЛИЭТИЛЕНА</t>
    </r>
  </si>
  <si>
    <t>ООО "АТЛАНТ" - производим и поставляем для наружных инженерных сетей сварочное оборудование, фитинги, трубы ПНД, гофрированные</t>
  </si>
  <si>
    <t>****    Уплотнительные кольца выставляются по наличию</t>
  </si>
  <si>
    <t xml:space="preserve">Кольцо уплотнительное****
</t>
  </si>
  <si>
    <t>по запросу</t>
  </si>
  <si>
    <t>Отвод 90°</t>
  </si>
  <si>
    <t>ФИТИНГИ ИЗ ПОЛИПРОПИЛЕНА-БЛОКСОПОЛИМЕРА SN 16</t>
  </si>
  <si>
    <t>Возможно производство труб разных диаметров и с разной кольцевой жесткостью. Цены по запросу.</t>
  </si>
  <si>
    <r>
      <t xml:space="preserve">*** Длина трубы ⌀630/535 составляет 6,6 м с раструбом, 6,3 м без раструба.
     Длина трубы ⌀800/687 составляет 6,5 м с раструбом, 6,2 м без раструба.
     Длина трубы ⌀1000/851, ⌀1200/1030 составляет 6,5 м с раструбом, 6,1 м без раструба.
</t>
    </r>
    <r>
      <rPr>
        <b/>
        <sz val="12"/>
        <color indexed="8"/>
        <rFont val="Times New Roman"/>
        <family val="1"/>
        <charset val="204"/>
      </rPr>
      <t>Заказные позиции:</t>
    </r>
    <r>
      <rPr>
        <sz val="12"/>
        <color indexed="8"/>
        <rFont val="Times New Roman"/>
        <family val="1"/>
        <charset val="204"/>
      </rPr>
      <t xml:space="preserve"> Трубы диаметрами от 630/535 до 1200/1030 SN10, SN16</t>
    </r>
  </si>
  <si>
    <t>**   Трубы имеют кольцевую жесткость SN 8-12</t>
  </si>
  <si>
    <t>*     Трубы имеют кольцевую жесткость SN 8-10</t>
  </si>
  <si>
    <r>
      <t xml:space="preserve">    1200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</si>
  <si>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 1000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</si>
  <si>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923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</si>
  <si>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800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</si>
  <si>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695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</si>
  <si>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630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</si>
  <si>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>Труба гофрированная с раструбом 
из ПП SN</t>
    </r>
    <r>
      <rPr>
        <b/>
        <sz val="12"/>
        <color rgb="FFFF0000"/>
        <rFont val="Times New Roman"/>
        <family val="1"/>
        <charset val="204"/>
      </rPr>
      <t>16</t>
    </r>
  </si>
  <si>
    <r>
      <t xml:space="preserve">Труба гофрированная с раструбом 
из ПП </t>
    </r>
    <r>
      <rPr>
        <b/>
        <sz val="12"/>
        <color rgb="FFFF0000"/>
        <rFont val="Times New Roman"/>
        <family val="1"/>
        <charset val="204"/>
      </rPr>
      <t>SN14</t>
    </r>
  </si>
  <si>
    <r>
      <t xml:space="preserve">  133</t>
    </r>
    <r>
      <rPr>
        <vertAlign val="superscript"/>
        <sz val="12"/>
        <color indexed="8"/>
        <rFont val="Times New Roman"/>
        <family val="1"/>
        <charset val="204"/>
      </rPr>
      <t>**</t>
    </r>
  </si>
  <si>
    <r>
      <t>Труба гофрированная с раструбом 
из ПП SN</t>
    </r>
    <r>
      <rPr>
        <b/>
        <sz val="12"/>
        <color rgb="FFFF0000"/>
        <rFont val="Times New Roman"/>
        <family val="1"/>
        <charset val="204"/>
      </rPr>
      <t>12</t>
    </r>
  </si>
  <si>
    <r>
      <t xml:space="preserve">   1200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</si>
  <si>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1000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</si>
  <si>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923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</si>
  <si>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800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</si>
  <si>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695</t>
    </r>
    <r>
      <rPr>
        <vertAlign val="superscript"/>
        <sz val="12"/>
        <color indexed="8"/>
        <rFont val="Times New Roman"/>
        <family val="1"/>
        <charset val="204"/>
      </rPr>
      <t>***</t>
    </r>
  </si>
  <si>
    <r>
      <t xml:space="preserve">     630</t>
    </r>
    <r>
      <rPr>
        <vertAlign val="superscript"/>
        <sz val="12"/>
        <color indexed="8"/>
        <rFont val="Times New Roman"/>
        <family val="1"/>
        <charset val="204"/>
      </rPr>
      <t>*(***)</t>
    </r>
  </si>
  <si>
    <r>
      <t xml:space="preserve"> 200</t>
    </r>
    <r>
      <rPr>
        <vertAlign val="superscript"/>
        <sz val="12"/>
        <color indexed="8"/>
        <rFont val="Times New Roman"/>
        <family val="1"/>
        <charset val="204"/>
      </rPr>
      <t>*</t>
    </r>
  </si>
  <si>
    <r>
      <t>190</t>
    </r>
    <r>
      <rPr>
        <vertAlign val="superscript"/>
        <sz val="12"/>
        <color indexed="8"/>
        <rFont val="Times New Roman"/>
        <family val="1"/>
        <charset val="204"/>
      </rPr>
      <t>*</t>
    </r>
  </si>
  <si>
    <r>
      <t>160</t>
    </r>
    <r>
      <rPr>
        <vertAlign val="superscript"/>
        <sz val="12"/>
        <color indexed="8"/>
        <rFont val="Times New Roman"/>
        <family val="1"/>
        <charset val="204"/>
      </rPr>
      <t>*</t>
    </r>
  </si>
  <si>
    <r>
      <t>133</t>
    </r>
    <r>
      <rPr>
        <vertAlign val="superscript"/>
        <sz val="12"/>
        <color indexed="8"/>
        <rFont val="Times New Roman"/>
        <family val="1"/>
        <charset val="204"/>
      </rPr>
      <t>**</t>
    </r>
  </si>
  <si>
    <r>
      <t>110</t>
    </r>
    <r>
      <rPr>
        <vertAlign val="superscript"/>
        <sz val="12"/>
        <color indexed="8"/>
        <rFont val="Times New Roman"/>
        <family val="1"/>
        <charset val="204"/>
      </rPr>
      <t>*</t>
    </r>
  </si>
  <si>
    <r>
      <t>Труба гофрированная с раструбом 
из ПП SN</t>
    </r>
    <r>
      <rPr>
        <b/>
        <sz val="12"/>
        <color rgb="FFFF0000"/>
        <rFont val="Times New Roman"/>
        <family val="1"/>
        <charset val="204"/>
      </rPr>
      <t>10</t>
    </r>
  </si>
  <si>
    <r>
      <t xml:space="preserve">    630</t>
    </r>
    <r>
      <rPr>
        <vertAlign val="superscript"/>
        <sz val="12"/>
        <color indexed="8"/>
        <rFont val="Times New Roman"/>
        <family val="1"/>
        <charset val="204"/>
      </rPr>
      <t>*(***)</t>
    </r>
  </si>
  <si>
    <r>
      <t>200</t>
    </r>
    <r>
      <rPr>
        <vertAlign val="superscript"/>
        <sz val="12"/>
        <color indexed="8"/>
        <rFont val="Times New Roman"/>
        <family val="1"/>
        <charset val="204"/>
      </rPr>
      <t>*</t>
    </r>
  </si>
  <si>
    <r>
      <t xml:space="preserve">Труба гофрированная с раструбом 
из ПП </t>
    </r>
    <r>
      <rPr>
        <b/>
        <sz val="12"/>
        <color rgb="FFFF0000"/>
        <rFont val="Times New Roman"/>
        <family val="1"/>
        <charset val="204"/>
      </rPr>
      <t>SN8</t>
    </r>
  </si>
  <si>
    <t>ДВУХСЛОЙНЫЕ ГОФРИРОВАННЫЕ ТРУБЫ  ИЗ ПЭ</t>
  </si>
  <si>
    <r>
      <rPr>
        <b/>
        <sz val="14"/>
        <color theme="1"/>
        <rFont val="Times New Roman"/>
        <family val="1"/>
        <charset val="204"/>
      </rPr>
      <t>ПРАЙС
ГОФРИРОВАННЫЕ ТРУБЫ ИЗ</t>
    </r>
    <r>
      <rPr>
        <b/>
        <sz val="16"/>
        <color theme="1"/>
        <rFont val="Times New Roman"/>
        <family val="1"/>
        <charset val="204"/>
      </rPr>
      <t xml:space="preserve"> </t>
    </r>
    <r>
      <rPr>
        <b/>
        <sz val="18"/>
        <color theme="9" tint="-0.249977111117893"/>
        <rFont val="Times New Roman"/>
        <family val="1"/>
        <charset val="204"/>
      </rPr>
      <t>ПОЛИПРОПИЛЕНА</t>
    </r>
  </si>
  <si>
    <t>1200 мм</t>
  </si>
  <si>
    <t>1000 мм</t>
  </si>
  <si>
    <t>900 мм</t>
  </si>
  <si>
    <t>800 мм</t>
  </si>
  <si>
    <t>710 мм</t>
  </si>
  <si>
    <t>630 мм</t>
  </si>
  <si>
    <t>560 мм</t>
  </si>
  <si>
    <t>500 мм</t>
  </si>
  <si>
    <t>450 мм</t>
  </si>
  <si>
    <t>400 мм</t>
  </si>
  <si>
    <t>355 мм</t>
  </si>
  <si>
    <t>315 мм</t>
  </si>
  <si>
    <t>280 мм</t>
  </si>
  <si>
    <t>250 мм</t>
  </si>
  <si>
    <t>225 мм</t>
  </si>
  <si>
    <t>200 мм</t>
  </si>
  <si>
    <t>180 мм</t>
  </si>
  <si>
    <t>160 мм</t>
  </si>
  <si>
    <t>140 мм</t>
  </si>
  <si>
    <t>125 мм</t>
  </si>
  <si>
    <t>110 мм</t>
  </si>
  <si>
    <t>90 мм</t>
  </si>
  <si>
    <t>75 мм</t>
  </si>
  <si>
    <t>63 мм</t>
  </si>
  <si>
    <t>50 мм</t>
  </si>
  <si>
    <t>40 мм</t>
  </si>
  <si>
    <t>32 мм</t>
  </si>
  <si>
    <t>25 мм</t>
  </si>
  <si>
    <t>Вес 1 м, кг</t>
  </si>
  <si>
    <t>ПЭ100  PN 25</t>
  </si>
  <si>
    <t>ПЭ100  PN 20</t>
  </si>
  <si>
    <t>ПЭ100  PN 16</t>
  </si>
  <si>
    <t>ПЭ100  PN 12,5</t>
  </si>
  <si>
    <t>ПЭ100  PN 10</t>
  </si>
  <si>
    <t>ПЭ100  PN 9,5</t>
  </si>
  <si>
    <t>ПЭ100  PN 8</t>
  </si>
  <si>
    <t>ПЭ100  PN 6,3</t>
  </si>
  <si>
    <t>ПЭ100  PN 5</t>
  </si>
  <si>
    <t>SDR 7,4</t>
  </si>
  <si>
    <t>SDR 9</t>
  </si>
  <si>
    <t>SDR 11</t>
  </si>
  <si>
    <t>SDR 13,6</t>
  </si>
  <si>
    <t>SDR 17</t>
  </si>
  <si>
    <t>SDR 17,6</t>
  </si>
  <si>
    <t>SDR 21</t>
  </si>
  <si>
    <t>SDR 26</t>
  </si>
  <si>
    <t>SDR 33</t>
  </si>
  <si>
    <t>Диаметры</t>
  </si>
  <si>
    <t>ЦЕНА ЗА 1 КГ</t>
  </si>
  <si>
    <r>
      <rPr>
        <b/>
        <i/>
        <sz val="14"/>
        <color rgb="FF000000"/>
        <rFont val="Times New Roman"/>
        <family val="1"/>
        <charset val="204"/>
      </rPr>
      <t>Цена за 1 кг зависит от:</t>
    </r>
    <r>
      <rPr>
        <i/>
        <sz val="14"/>
        <color rgb="FF000000"/>
        <rFont val="Times New Roman"/>
        <family val="1"/>
        <charset val="204"/>
      </rPr>
      <t xml:space="preserve">
назначения трубы: вода, газ, техническая;
диаметра трубы (25-50мм, 63-800мм, 900-1200мм);
толщины стенки трубы (sdr 7,4-9, sdr 11-26, sdr 33).</t>
    </r>
  </si>
  <si>
    <t>Расчет заявки</t>
  </si>
  <si>
    <t>Бонус</t>
  </si>
  <si>
    <t>Толщина стенки, мм</t>
  </si>
  <si>
    <t>ТАБЛИЦА ВЕСОВ ПОЛИЭТИЛНОВЫХ ТРУБ</t>
  </si>
  <si>
    <t>Цена</t>
  </si>
  <si>
    <t>L муфты, мм</t>
  </si>
  <si>
    <t>Ø муфты внешний , мм</t>
  </si>
  <si>
    <t>Øтрубы, мм</t>
  </si>
  <si>
    <t>Муфта защитная для прохода ПЭ труб сквозь стену Ж/Б колодца</t>
  </si>
  <si>
    <t>SDR 26 
PN 6</t>
  </si>
  <si>
    <t>SDR 21 
PN 8</t>
  </si>
  <si>
    <t>SDR 17 
PN 10</t>
  </si>
  <si>
    <t>SDR 13,6 
PN 12,5</t>
  </si>
  <si>
    <t>SDR 11 
PN 16</t>
  </si>
  <si>
    <t>L (мм)</t>
  </si>
  <si>
    <t>Ø, мм</t>
  </si>
  <si>
    <t>Заглушка сварная удлиненная ПЭ100</t>
  </si>
  <si>
    <t>630 х 500</t>
  </si>
  <si>
    <t>630 х 400</t>
  </si>
  <si>
    <t>630 х 315</t>
  </si>
  <si>
    <t>630 х 225</t>
  </si>
  <si>
    <t>500 х 400</t>
  </si>
  <si>
    <t>500 х 315</t>
  </si>
  <si>
    <t>500 х 225</t>
  </si>
  <si>
    <t>500 х 160</t>
  </si>
  <si>
    <t>500 х 110</t>
  </si>
  <si>
    <t>400 х 315</t>
  </si>
  <si>
    <t>400 х 225</t>
  </si>
  <si>
    <t>400 х 160</t>
  </si>
  <si>
    <t>400 х 110</t>
  </si>
  <si>
    <t>315 х 225</t>
  </si>
  <si>
    <t>315 х 160</t>
  </si>
  <si>
    <t>315 х 110</t>
  </si>
  <si>
    <t>280 х 225</t>
  </si>
  <si>
    <t>280 х 160</t>
  </si>
  <si>
    <t>280 х 110</t>
  </si>
  <si>
    <t>250 х 225</t>
  </si>
  <si>
    <t>250 х 160</t>
  </si>
  <si>
    <t>250 х 110</t>
  </si>
  <si>
    <t>SDR 13,6 PN 12,5</t>
  </si>
  <si>
    <t>Диаметр, мм</t>
  </si>
  <si>
    <t xml:space="preserve">Переход сварной  ПЭ100 </t>
  </si>
  <si>
    <t>SDR 26
 PN 6</t>
  </si>
  <si>
    <t>Крестовина сварная ПЭ100</t>
  </si>
  <si>
    <t>Крестовина сварная 45° ПЭ100</t>
  </si>
  <si>
    <t>Тройник сварной 45°-60° Y-образный ПЭ100</t>
  </si>
  <si>
    <t>Тройник сварной редукционный ПЭ100</t>
  </si>
  <si>
    <t>Тройник сварной равнопроходной</t>
  </si>
  <si>
    <t>Отвод сварной 90° 
4-х сегментный ПЭ 100</t>
  </si>
  <si>
    <t>Отвод сварной 45° - 90° 
3-х сегментный ПЭ100</t>
  </si>
  <si>
    <t>Отвод сварной 5° - 45° 
2-х сегментный ПЭ100</t>
  </si>
  <si>
    <t>Втулка сварная удлиненная ПЭ100</t>
  </si>
  <si>
    <t>СОДЕРЖАНИЕ</t>
  </si>
  <si>
    <t>цены указаны в рублях с НДС</t>
  </si>
  <si>
    <t>ОСТАВИТЬ ЗАЯВКУ ОНЛАЙН</t>
  </si>
  <si>
    <r>
      <t>Бонус</t>
    </r>
    <r>
      <rPr>
        <sz val="14"/>
        <color theme="1"/>
        <rFont val="Times New Roman"/>
        <family val="1"/>
        <charset val="204"/>
      </rPr>
      <t xml:space="preserve"> - калькулятор для расчета ПНД труб </t>
    </r>
  </si>
  <si>
    <t>СКИДКА</t>
  </si>
  <si>
    <t xml:space="preserve">ПРАЙС
СЕГМЕНТЫНЕ (СВАРНЫЕ) ПНД ФИТИНГИ </t>
  </si>
  <si>
    <t>Телескопический удлиннитель 1,2-2м</t>
  </si>
  <si>
    <t>Ключ Т-образный</t>
  </si>
  <si>
    <t>Подушка для ковера малого</t>
  </si>
  <si>
    <t>Ковер малый ПП</t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</si>
  <si>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315 мм ПЭ100 SDR11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</si>
  <si>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250 мм ПЭ100 SDR11 </t>
    </r>
  </si>
  <si>
    <t>Кран шаровый d 225 мм ПЭ100 SDR11</t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</si>
  <si>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200 мм ПЭ100 SDR11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</si>
  <si>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160мм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</si>
  <si>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110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</si>
  <si>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</si>
  <si>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63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</si>
  <si>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50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</si>
  <si>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40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</si>
  <si>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32 мм ПЭ100 SDR11 </t>
    </r>
  </si>
  <si>
    <t xml:space="preserve">Кран шаровый d 25 мм ПЭ100 SDR11 </t>
  </si>
  <si>
    <t>Скидка
Рубли с НДС</t>
  </si>
  <si>
    <t>Прайс
Рубли с НДС</t>
  </si>
  <si>
    <t xml:space="preserve">Шаровый кран </t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</si>
  <si>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160*125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</si>
  <si>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160*110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</si>
  <si>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160*090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</si>
  <si>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160*63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</si>
  <si>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125*110 мм ПЭ100 SDR11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</si>
  <si>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125*090 мм ПЭ100 SDR11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</si>
  <si>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>d 125*063 мм ПЭ100 SDR11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</si>
  <si>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110*090 мм ПЭ100 SDR11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</si>
  <si>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110*063 мм ПЭ100 SDR11 </t>
    </r>
  </si>
  <si>
    <r>
      <t xml:space="preserve">Тройник редукционный э/с </t>
    </r>
    <r>
      <rPr>
        <sz val="14"/>
        <color indexed="63"/>
        <rFont val="Times New Roman"/>
        <family val="1"/>
        <charset val="204"/>
      </rPr>
      <t xml:space="preserve">d 90*063 мм ПЭ100 SDR11 </t>
    </r>
  </si>
  <si>
    <t>Прайс 
Евро с НДС</t>
  </si>
  <si>
    <t>Тройник электросварной редукционный</t>
  </si>
  <si>
    <t xml:space="preserve">Тройник э/с d 315 мм ПЭ100 SDR11 </t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</si>
  <si>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250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</si>
  <si>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225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</si>
  <si>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200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</si>
  <si>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180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</si>
  <si>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160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</si>
  <si>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>d 140 мм ПЭ100 SDR11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</si>
  <si>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125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</si>
  <si>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110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</si>
  <si>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090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</si>
  <si>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075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</si>
  <si>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063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</si>
  <si>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050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</si>
  <si>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040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</si>
  <si>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032 мм ПЭ100 SDR11 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</si>
  <si>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>d 025 мм ПЭ100 SDR11</t>
    </r>
  </si>
  <si>
    <r>
      <t xml:space="preserve">Тройник э/с </t>
    </r>
    <r>
      <rPr>
        <sz val="14"/>
        <color indexed="63"/>
        <rFont val="Times New Roman"/>
        <family val="1"/>
        <charset val="204"/>
      </rPr>
      <t>d 020 мм ПЭ100 SDR11</t>
    </r>
  </si>
  <si>
    <t>Тройник электросварной раносторонний</t>
  </si>
  <si>
    <t>Патрубок-накладка э/с d 400*225  мм ПЭ100 SDR11</t>
  </si>
  <si>
    <t>Патрубок-накладка э/с d 400*160  мм ПЭ100 SDR11</t>
  </si>
  <si>
    <t>Патрубок-накладка э/с d 355-630*63  мм ПЭ100 SDR11</t>
  </si>
  <si>
    <t>Патрубок-накладка э/с d 315*225  мм ПЭ100 SDR11</t>
  </si>
  <si>
    <t>Патрубок-накладка э/с d 315*160  мм ПЭ100 SDR11</t>
  </si>
  <si>
    <t>Патрубок-накладка э/с d 315*110  мм ПЭ100 SDR11</t>
  </si>
  <si>
    <t>Патрубок-накладка э/с d 315*63  мм ПЭ100 SDR11</t>
  </si>
  <si>
    <t>Патрубок-накладка э/с d 315*32  мм ПЭ100 SDR11</t>
  </si>
  <si>
    <t>Патрубок-накладка э/с d 280*110  мм ПЭ100 SDR11</t>
  </si>
  <si>
    <t>Патрубок-накладка э/с d 280*90  мм ПЭ100 SDR11</t>
  </si>
  <si>
    <t>Патрубок-накладка э/с d 280*63  мм ПЭ100 SDR11</t>
  </si>
  <si>
    <t>Патрубок-накладка э/с d 280*32 мм ПЭ100 SDR11</t>
  </si>
  <si>
    <t>Патрубок-накладка э/с d 250*110 мм ПЭ100 SDR11</t>
  </si>
  <si>
    <t>Патрубок-накладка э/с d 250*90 мм ПЭ100 SDR11</t>
  </si>
  <si>
    <t xml:space="preserve">Патрубок-накладка э/с d 250*63 мм ПЭ100 SDR11 </t>
  </si>
  <si>
    <t xml:space="preserve">Патрубок-накладка э/с d 250*50мм    ПЭ100 SDR11 </t>
  </si>
  <si>
    <t xml:space="preserve">Патрубок-накладка э/с d 250*40мм    ПЭ100 SDR11 </t>
  </si>
  <si>
    <t xml:space="preserve">Патрубок-накладка э/с d 250*32мм    ПЭ100 SDR11 </t>
  </si>
  <si>
    <t xml:space="preserve">Патрубок-накладка э/с d 225*225мм ПЭ100 SDR11 </t>
  </si>
  <si>
    <t xml:space="preserve">Патрубок-накладка э/с d 225*160мм ПЭ100 SDR11 </t>
  </si>
  <si>
    <t xml:space="preserve">Патрубок-накладка э/с d 225*110мм ПЭ100 SDR11 </t>
  </si>
  <si>
    <t xml:space="preserve">Патрубок-накладка э/с d 225*90 мм ПЭ100 SDR11 </t>
  </si>
  <si>
    <t xml:space="preserve">Патрубок-накладка э/с d 225*63 мм ПЭ100 SDR11 </t>
  </si>
  <si>
    <t xml:space="preserve">Патрубок-накладка э/с d 225*50мм   ПЭ100 SDR11 </t>
  </si>
  <si>
    <t xml:space="preserve">Патрубок-накладка э/с d 225*40мм   ПЭ100 SDR11 </t>
  </si>
  <si>
    <t xml:space="preserve">Патрубок-накладка э/с d 225*32мм   ПЭ100 SDR11 </t>
  </si>
  <si>
    <t xml:space="preserve">Патрубок-накладка э/с d 225*25мм   ПЭ100 SDR11 </t>
  </si>
  <si>
    <t xml:space="preserve">Патрубок-накладка э/с d 200*110 мм ПЭ100 SDR11 </t>
  </si>
  <si>
    <t xml:space="preserve">Патрубок-накладка э/с d 200*90 мм ПЭ100 SDR11 </t>
  </si>
  <si>
    <t xml:space="preserve">Патрубок-накладка э/с d 200*63 мм ПЭ100 SDR11 </t>
  </si>
  <si>
    <t xml:space="preserve">Патрубок-накладка э/с d 200*50мм    ПЭ100 SDR11 </t>
  </si>
  <si>
    <t xml:space="preserve">Патрубок-накладка э/с d 200*40мм    ПЭ100 SDR11 </t>
  </si>
  <si>
    <t xml:space="preserve">Патрубок-накладка э/с d 200*32мм    ПЭ100 SDR11 </t>
  </si>
  <si>
    <t xml:space="preserve">Патрубок-накладка э/с d 200*25мм    ПЭ100 SDR11 </t>
  </si>
  <si>
    <t xml:space="preserve">Патрубок-накладка э/с d 180*110 мм ПЭ100 SDR11 </t>
  </si>
  <si>
    <t>Патрубок-накладка э/с d 180*90 мм ПЭ100 SDR10</t>
  </si>
  <si>
    <t xml:space="preserve">Патрубок-накладка э/с d 180*63 мм ПЭ100 SDR11 </t>
  </si>
  <si>
    <t xml:space="preserve">Патрубок-накладка э/с d 180*50 мм   ПЭ100 SDR11 </t>
  </si>
  <si>
    <t xml:space="preserve">Патрубок-накладка э/с d 180*40 мм   ПЭ100 SDR11 </t>
  </si>
  <si>
    <t xml:space="preserve">Патрубок-накладка э/с d 180*32 мм  ПЭ100 SDR11 </t>
  </si>
  <si>
    <t xml:space="preserve">Патрубок-накладка э/с d 180*25 мм   ПЭ100 SDR11 </t>
  </si>
  <si>
    <t xml:space="preserve">Патрубок-накладка э/с d 160*160мм ПЭ100 SDR11 </t>
  </si>
  <si>
    <t xml:space="preserve">Патрубок-накладка э/с d 160*110 мм ПЭ100 SDR11 </t>
  </si>
  <si>
    <t xml:space="preserve">Патрубок-накладка э/с d 160*90мм ПЭ100 SDR11 </t>
  </si>
  <si>
    <t xml:space="preserve">Патрубок-накладка э/с d 160*63 мм ПЭ100 SDR11 </t>
  </si>
  <si>
    <t xml:space="preserve">Патрубок-накладка э/с d 160*50мм   ПЭ100 SDR11 </t>
  </si>
  <si>
    <t xml:space="preserve">Патрубок-накладка э/с d 160*40  мм ПЭ100 SDR11 </t>
  </si>
  <si>
    <t xml:space="preserve">Патрубок-накладка э/с d 160*32мм    ПЭ100 SDR11 </t>
  </si>
  <si>
    <t xml:space="preserve">Патрубок-накладка э/с d 160*25 мм ПЭ100 SDR11 </t>
  </si>
  <si>
    <t>Патрубок-накладка э/с d 140*63 мм ПЭ100 SDR11</t>
  </si>
  <si>
    <t xml:space="preserve">Патрубок-накладка э/с d 140*50 мм ПЭ100 SDR11  </t>
  </si>
  <si>
    <t xml:space="preserve">Патрубок-накладка э/с d 140*40 мм ПЭ100 SDR11  </t>
  </si>
  <si>
    <t>Патрубок-накладка э/с d 140*32 мм ПЭ100 SDR11</t>
  </si>
  <si>
    <t>Патрубок-накладка э/с d 140*25 мм ПЭ100 SDR11</t>
  </si>
  <si>
    <t>Патрубок-накладка э/с d 125*90 мм ПЭ100 SDR11</t>
  </si>
  <si>
    <t>Патрубок-накладка э/с d 125*63 мм ПЭ100 SDR11</t>
  </si>
  <si>
    <t>Патрубок-накладка э/с d 125*50 мм ПЭ100 SDR11</t>
  </si>
  <si>
    <t>Патрубок-накладка э/с d 125*40 мм ПЭ100 SDR11</t>
  </si>
  <si>
    <t>Патрубок-накладка э/с d 125*32 мм ПЭ100 SDR11</t>
  </si>
  <si>
    <t>Патрубок-накладка э/с d 125*25 мм ПЭ100 SDR11</t>
  </si>
  <si>
    <t>Патрубок-накладка э/с d 110*110 мм ПЭ100 SDR11</t>
  </si>
  <si>
    <t>Патрубок-накладка э/с d 110*90 мм ПЭ100 SDR11</t>
  </si>
  <si>
    <t>Патрубок-накладка э/с d 110*63 мм ПЭ100 SDR11</t>
  </si>
  <si>
    <t>Патрубок-накладка э/с d 110*50 мм ПЭ100 SDR11</t>
  </si>
  <si>
    <t>Патрубок-накладка э/с d 110*40 мм ПЭ100 SDR11</t>
  </si>
  <si>
    <t>Патрубок-накладка э/с d 110*32 мм ПЭ100 SDR11</t>
  </si>
  <si>
    <t xml:space="preserve">Патрубок-накладка э/с d 110*25 мм ПЭ100 SDR11 </t>
  </si>
  <si>
    <t xml:space="preserve">Патрубок-накладка э/с d 090*90 мм ПЭ100 SDR11 </t>
  </si>
  <si>
    <t xml:space="preserve">Патрубок-накладка э/с d 090*63 мм ПЭ100 SDR11 </t>
  </si>
  <si>
    <t>Патрубок-накладка э/с d 090*50 мм ПЭ100 SDR11</t>
  </si>
  <si>
    <t>Патрубок-накладка э/с d 090*40 мм ПЭ100 SDR11</t>
  </si>
  <si>
    <t>Патрубок-накладка э/с d 090*32 мм ПЭ100 SDR11</t>
  </si>
  <si>
    <t>Патрубок-накладка э/с d 090*25 мм ПЭ100 SDR11</t>
  </si>
  <si>
    <t>Патрубок-накладка э/с d 090*20 мм ПЭ100 SDR11</t>
  </si>
  <si>
    <t xml:space="preserve">Патрубок-накладка э/с d 075*63 мм ПЭ100 SDR11 </t>
  </si>
  <si>
    <t>Патрубок-накладка э/с d 075*50 мм ПЭ100 SDR11</t>
  </si>
  <si>
    <t>Патрубок-накладка э/с d 075*40 мм ПЭ100 SDR11</t>
  </si>
  <si>
    <t>Патрубок-накладка э/с d 075*32 мм ПЭ100 SDR11</t>
  </si>
  <si>
    <t>Патрубок-накладка э/с d 075*25 мм ПЭ100 SDR11</t>
  </si>
  <si>
    <t xml:space="preserve">Патрубок-накладка э/с d 063*63 мм ПЭ100 SDR11 </t>
  </si>
  <si>
    <t>Патрубок-накладка э/с d 063*50 мм ПЭ100 SDR11</t>
  </si>
  <si>
    <t>Патрубок-накладка э/с d 063*40 мм ПЭ100 SDR11</t>
  </si>
  <si>
    <t>Патрубок-накладка э/с d 063*32 мм ПЭ100 SDR11</t>
  </si>
  <si>
    <t xml:space="preserve">Патрубок-накладка э/с d 063*25 мм ПЭ100 SDR11 </t>
  </si>
  <si>
    <t xml:space="preserve">Патрубок-накладка э/с d 063*20 мм ПЭ100 SDR11 </t>
  </si>
  <si>
    <t>Патрубок-накладка э/с d 050*40 мм ПЭ100 SDR10</t>
  </si>
  <si>
    <t>Патрубок-накладка э/с d 050*32 мм ПЭ100 SDR11</t>
  </si>
  <si>
    <t>Патрубок-накладка э/с d 050*25 мм ПЭ100 SDR11</t>
  </si>
  <si>
    <t>Патрубок-накладка э/с d 050*20 мм ПЭ100 SDR11</t>
  </si>
  <si>
    <t>Патрубок-накладка э/с d 040*32 мм ПЭ100 SDR11</t>
  </si>
  <si>
    <t>Патрубок-накладка э/с d 040*25 мм ПЭ100 SDR11</t>
  </si>
  <si>
    <t>Патрубок-накладка э/с d 040*20 мм ПЭ100 SDR11</t>
  </si>
  <si>
    <t>Патрубок-накладка электросварная (без фрезы)</t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</si>
  <si>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355-630*063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</si>
  <si>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315*063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</si>
  <si>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315*032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</si>
  <si>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280*063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</si>
  <si>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280*032 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</si>
  <si>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250*063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</si>
  <si>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250*050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</si>
  <si>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250*040 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</si>
  <si>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250*032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</si>
  <si>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250*025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</si>
  <si>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250*020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</si>
  <si>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225*063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</si>
  <si>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225*050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</si>
  <si>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225*040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</si>
  <si>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225*032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</si>
  <si>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225*025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</si>
  <si>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225*020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</si>
  <si>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200*063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</si>
  <si>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200*050 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</si>
  <si>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200*040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</si>
  <si>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200*032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</si>
  <si>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200*025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</si>
  <si>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200*020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</si>
  <si>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180*063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</si>
  <si>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180*050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</si>
  <si>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180*040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</si>
  <si>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180*032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</si>
  <si>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180*025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</si>
  <si>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180*020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</si>
  <si>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160*063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</si>
  <si>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160*050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</si>
  <si>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160*040 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</si>
  <si>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160*032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</si>
  <si>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160*025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</si>
  <si>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160*020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</si>
  <si>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140*063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</si>
  <si>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140*050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</si>
  <si>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140*040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</si>
  <si>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140*032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</si>
  <si>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140*025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</si>
  <si>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140*020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</si>
  <si>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125*063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</si>
  <si>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125*050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</si>
  <si>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125*040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</si>
  <si>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125*032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</si>
  <si>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125*025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</si>
  <si>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125*020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</si>
  <si>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110*063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</si>
  <si>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110*050мм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</si>
  <si>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110*040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</si>
  <si>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110*032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</si>
  <si>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110*025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</si>
  <si>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110*020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</si>
  <si>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090*063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</si>
  <si>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090*050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</si>
  <si>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090*040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</si>
  <si>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090*032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</si>
  <si>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090*025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</si>
  <si>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090*020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</si>
  <si>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075*063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</si>
  <si>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075*050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</si>
  <si>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075*040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</si>
  <si>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075*032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</si>
  <si>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075*025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</si>
  <si>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075*020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</si>
  <si>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063*063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</si>
  <si>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063*050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</si>
  <si>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063*040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</si>
  <si>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063*032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</si>
  <si>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063*025мм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</si>
  <si>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063*020мм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</si>
  <si>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050*032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</si>
  <si>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050*025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</si>
  <si>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050*020 мм с ответной частью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</si>
  <si>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040*032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</si>
  <si>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040*025 мм с ответной частью ПЭ100 SDR11 </t>
    </r>
  </si>
  <si>
    <r>
      <t xml:space="preserve">Седелка э/с </t>
    </r>
    <r>
      <rPr>
        <sz val="14"/>
        <color indexed="63"/>
        <rFont val="Times New Roman"/>
        <family val="1"/>
        <charset val="204"/>
      </rPr>
      <t xml:space="preserve">d 040*020 мм с ответной частью ПЭ100 SDR11 </t>
    </r>
  </si>
  <si>
    <t>Седловой отвод электросворной (с фрезой)</t>
  </si>
  <si>
    <r>
      <t xml:space="preserve">Отвод э/с 30° </t>
    </r>
    <r>
      <rPr>
        <sz val="14"/>
        <color indexed="63"/>
        <rFont val="Times New Roman"/>
        <family val="1"/>
        <charset val="204"/>
      </rPr>
      <t xml:space="preserve">d 160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</si>
  <si>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30° </t>
    </r>
    <r>
      <rPr>
        <sz val="14"/>
        <color indexed="63"/>
        <rFont val="Times New Roman"/>
        <family val="1"/>
        <charset val="204"/>
      </rPr>
      <t xml:space="preserve">d 125 мм ПЭ100 SDR11 </t>
    </r>
  </si>
  <si>
    <r>
      <t xml:space="preserve">Отвод э/с 30° </t>
    </r>
    <r>
      <rPr>
        <sz val="14"/>
        <color indexed="63"/>
        <rFont val="Times New Roman"/>
        <family val="1"/>
        <charset val="204"/>
      </rPr>
      <t xml:space="preserve">d 110 мм ПЭ100 SDR11 </t>
    </r>
  </si>
  <si>
    <r>
      <t xml:space="preserve">Отвод э/с 30° </t>
    </r>
    <r>
      <rPr>
        <sz val="14"/>
        <color indexed="63"/>
        <rFont val="Times New Roman"/>
        <family val="1"/>
        <charset val="204"/>
      </rPr>
      <t xml:space="preserve">d 090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</si>
  <si>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>d 315 мм ПЭ100 SDR11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</si>
  <si>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>d 250 мм ПЭ100 SDR11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</si>
  <si>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225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</si>
  <si>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>d 200 мм ПЭ100 SDR11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</si>
  <si>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>d 180 мм ПЭ100 SDR11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</si>
  <si>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160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</si>
  <si>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>d 140 мм ПЭ100 SDR11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</si>
  <si>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125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</si>
  <si>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110 мм ПЭ100 SDR11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</si>
  <si>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</si>
  <si>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075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</si>
  <si>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063 мм ПЭ100 SDR11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</si>
  <si>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050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</si>
  <si>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040 мм ПЭ100 SDR11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</si>
  <si>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032 мм ПЭ100 SDR11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</si>
  <si>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 xml:space="preserve">d 025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</si>
  <si>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90° </t>
    </r>
    <r>
      <rPr>
        <sz val="14"/>
        <color indexed="63"/>
        <rFont val="Times New Roman"/>
        <family val="1"/>
        <charset val="204"/>
      </rPr>
      <t>d 020 мм ПЭ100 SDR11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</si>
  <si>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>d 315 мм ПЭ100 SDR11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</si>
  <si>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>d 250 мм ПЭ100 SDR11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</si>
  <si>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225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</si>
  <si>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>d 200 мм ПЭ100 SDR11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</si>
  <si>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>d 180 мм ПЭ100 SDR11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</si>
  <si>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160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</si>
  <si>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125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</si>
  <si>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110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</si>
  <si>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090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</si>
  <si>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075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</si>
  <si>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063 мм ПЭ100 SDR11 </t>
    </r>
  </si>
  <si>
    <r>
      <t>Отвод э/</t>
    </r>
    <r>
      <rPr>
        <sz val="14"/>
        <color indexed="63"/>
        <rFont val="Times New Roman"/>
        <family val="1"/>
        <charset val="204"/>
      </rPr>
      <t xml:space="preserve">c 45° d 050 мм ПЭ100 SDR11 </t>
    </r>
  </si>
  <si>
    <r>
      <t>Отвод э/</t>
    </r>
    <r>
      <rPr>
        <sz val="14"/>
        <color indexed="63"/>
        <rFont val="Times New Roman"/>
        <family val="1"/>
        <charset val="204"/>
      </rPr>
      <t xml:space="preserve">c 45° d 040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</si>
  <si>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 xml:space="preserve">d 032 мм ПЭ100 SDR11 </t>
    </r>
  </si>
  <si>
    <r>
      <t xml:space="preserve">Отвод э/с 45° </t>
    </r>
    <r>
      <rPr>
        <sz val="14"/>
        <color indexed="63"/>
        <rFont val="Times New Roman"/>
        <family val="1"/>
        <charset val="204"/>
      </rPr>
      <t>d 025 мм ПЭ100 SDR11</t>
    </r>
  </si>
  <si>
    <t>Отвод электросварной на 90°, 45°, 30° градусов</t>
  </si>
  <si>
    <t>Заглушка э/с d 315 мм ПЭ100 SDR11</t>
  </si>
  <si>
    <t>Заглушка э/с d 280 мм ПЭ100 SDR11</t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</si>
  <si>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250 мм ПЭ100 SDR11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</si>
  <si>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225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</si>
  <si>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>d 200 мм ПЭ100 SDR11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</si>
  <si>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180 мм ПЭ100 SDR11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</si>
  <si>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160 мм ПЭ100 SDR11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</si>
  <si>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140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</si>
  <si>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125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</si>
  <si>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110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</si>
  <si>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090 мм ПЭ100 SDR11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</si>
  <si>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075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</si>
  <si>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063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</si>
  <si>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050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</si>
  <si>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040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</si>
  <si>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 xml:space="preserve">d 032 мм ПЭ100 SDR11 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</si>
  <si>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>d 025мм ПЭ100 SDR7,4</t>
    </r>
  </si>
  <si>
    <r>
      <t xml:space="preserve">Заглушка э/с </t>
    </r>
    <r>
      <rPr>
        <sz val="14"/>
        <color indexed="63"/>
        <rFont val="Times New Roman"/>
        <family val="1"/>
        <charset val="204"/>
      </rPr>
      <t>d 020мм ПЭ100 SDR7,4</t>
    </r>
  </si>
  <si>
    <t>Заглушка электросварная</t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</si>
  <si>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110 4 *SDR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</si>
  <si>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90 *3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</si>
  <si>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75 2 *1/2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</si>
  <si>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63 *2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</si>
  <si>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50 1*1/2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</si>
  <si>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40 1* 1/4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</si>
  <si>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32*1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</si>
  <si>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25 3/4* SDR 7,4 </t>
    </r>
  </si>
  <si>
    <r>
      <t xml:space="preserve">Муфта э/с н. резьба  </t>
    </r>
    <r>
      <rPr>
        <sz val="14"/>
        <color indexed="63"/>
        <rFont val="Times New Roman"/>
        <family val="1"/>
        <charset val="204"/>
      </rPr>
      <t xml:space="preserve">d 20 1/2*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</si>
  <si>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110 *4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</si>
  <si>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90*3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</si>
  <si>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75 2*1/2 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</si>
  <si>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63 *2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</si>
  <si>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50 1* 1/2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</si>
  <si>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40 1 *1/4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</si>
  <si>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32*1 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</si>
  <si>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25 3/4 SDR 7,4 </t>
    </r>
  </si>
  <si>
    <r>
      <t xml:space="preserve">Муфта э/с вн. резьба  </t>
    </r>
    <r>
      <rPr>
        <sz val="14"/>
        <color indexed="63"/>
        <rFont val="Times New Roman"/>
        <family val="1"/>
        <charset val="204"/>
      </rPr>
      <t xml:space="preserve">d 20 1/2 SDR 7,4 </t>
    </r>
  </si>
  <si>
    <t>Муфта переходная электросварная на латунь (переход ПЭ/латунь)</t>
  </si>
  <si>
    <t>Муфта редукционная э/с d 315*280 мм ПЭ100 SDR11</t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</si>
  <si>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315*250 мм ПЭ100 SDR11 </t>
    </r>
  </si>
  <si>
    <t>Муфта редукционная э/с d 250*225 мм ПЭ100 SDR11</t>
  </si>
  <si>
    <t>Муфта редукционная э/с d 250*200 мм ПЭ100 SDR11</t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</si>
  <si>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250*180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</si>
  <si>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225*200 мм ПЭ100 SDR11 </t>
    </r>
  </si>
  <si>
    <t xml:space="preserve">Муфта редукционная э/с d 225*180 мм ПЭ100 SDR11 </t>
  </si>
  <si>
    <t xml:space="preserve">Муфта редукционная э/с d 225*160 мм ПЭ100 SDR11 </t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</si>
  <si>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200*180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</si>
  <si>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200*160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</si>
  <si>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160*125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</si>
  <si>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160*110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</si>
  <si>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160*090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</si>
  <si>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125*110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</si>
  <si>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125*090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</si>
  <si>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>d 125*063 мм ПЭ100 SDR11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</si>
  <si>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110*090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</si>
  <si>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110*063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</si>
  <si>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090*075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</si>
  <si>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090*063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</si>
  <si>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090*050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</si>
  <si>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075*063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</si>
  <si>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063*050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</si>
  <si>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063*040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</si>
  <si>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063*032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</si>
  <si>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050*040 мм ПЭ100 SDR11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</si>
  <si>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050*032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</si>
  <si>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>d 050*025 мм ПЭ100 SDR11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</si>
  <si>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040*032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</si>
  <si>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 xml:space="preserve">d 040*025 мм ПЭ100 SDR11  </t>
    </r>
  </si>
  <si>
    <t xml:space="preserve">Муфта редукционная э/с d 040*020 мм ПЭ100 SDR11  </t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</si>
  <si>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>d 032*025 мм ПЭ100 SDR11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</si>
  <si>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>d 032*020 мм ПЭ100 SDR11</t>
    </r>
  </si>
  <si>
    <r>
      <t xml:space="preserve">Муфта редукционная э/с </t>
    </r>
    <r>
      <rPr>
        <sz val="14"/>
        <color indexed="63"/>
        <rFont val="Times New Roman"/>
        <family val="1"/>
        <charset val="204"/>
      </rPr>
      <t>d 025*020 мм ПЭ100 SDR11</t>
    </r>
  </si>
  <si>
    <t>Муфта редукционная (переход) электросварная</t>
  </si>
  <si>
    <t>Муфта э/с d 800 мм ПЭ100 SDR11</t>
  </si>
  <si>
    <t>Муфта э/с d 800 мм ПЭ100 SDR17</t>
  </si>
  <si>
    <t>Муфта э/с d 710 мм ПЭ100 SDR11</t>
  </si>
  <si>
    <t>Муфта э/с d 710 мм ПЭ100 SDR17</t>
  </si>
  <si>
    <r>
      <t xml:space="preserve">Муфта э/с </t>
    </r>
    <r>
      <rPr>
        <sz val="14"/>
        <color indexed="63"/>
        <rFont val="Times New Roman"/>
        <family val="1"/>
        <charset val="204"/>
      </rPr>
      <t>d 630 мм ПЭ100 SDR11</t>
    </r>
  </si>
  <si>
    <t>Муфта э/с d 630 мм ПЭ100 SDR17</t>
  </si>
  <si>
    <r>
      <t xml:space="preserve">Муфта э/с </t>
    </r>
    <r>
      <rPr>
        <sz val="14"/>
        <color indexed="63"/>
        <rFont val="Times New Roman"/>
        <family val="1"/>
        <charset val="204"/>
      </rPr>
      <t>d 560 мм ПЭ100 SDR11</t>
    </r>
  </si>
  <si>
    <t>Муфта э/с d 560 мм ПЭ100 SDR17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</si>
  <si>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500 мм ПЭ100 SDR11 </t>
    </r>
  </si>
  <si>
    <t xml:space="preserve">Муфта э/с d 500 мм ПЭ100 SDR17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</si>
  <si>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450 мм ПЭ100 SDR11 </t>
    </r>
  </si>
  <si>
    <t xml:space="preserve">Муфта э/с d 450 мм ПЭ100 SDR17 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</si>
  <si>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400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</si>
  <si>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400 мм ПЭ100 SDR17 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</si>
  <si>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355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</si>
  <si>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355 мм ПЭ100 SDR17 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</si>
  <si>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315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</si>
  <si>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315 мм ПЭ100 SDR17 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</si>
  <si>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280 мм ПЭ100 SDR11 </t>
    </r>
  </si>
  <si>
    <t xml:space="preserve">Муфта э/с d 280 мм ПЭ100 SDR17 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</si>
  <si>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250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</si>
  <si>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250 мм ПЭ100 SDR17 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</si>
  <si>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225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</si>
  <si>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225 мм ПЭ100 SDR17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</si>
  <si>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200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</si>
  <si>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200 мм ПЭ100 SDR17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</si>
  <si>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180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</si>
  <si>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160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</si>
  <si>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160 мм ПЭ100 SDR17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</si>
  <si>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140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</si>
  <si>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125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</si>
  <si>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110 мм ПЭ100 SDR11 </t>
    </r>
    <r>
      <rPr>
        <sz val="14"/>
        <color indexed="8"/>
        <rFont val="Times New Roman"/>
        <family val="1"/>
        <charset val="204"/>
      </rPr>
      <t xml:space="preserve"> </t>
    </r>
  </si>
  <si>
    <t xml:space="preserve">Муфта э/с d 110 мм ПЭ100 SDR17 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</si>
  <si>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090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</si>
  <si>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075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</si>
  <si>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063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</si>
  <si>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050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</si>
  <si>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040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</si>
  <si>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032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</si>
  <si>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>d 025 мм ПЭ100 SDR11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</si>
  <si>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>d 025 мм ПЭ100 SDR7,4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</si>
  <si>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>d 020 мм ПЭ100 SDR7,4</t>
    </r>
  </si>
  <si>
    <t xml:space="preserve">Муфта электросварная SDR 11/17 </t>
  </si>
  <si>
    <t>Шаровый кран</t>
  </si>
  <si>
    <t>Муфта электросварная SDR 11/17</t>
  </si>
  <si>
    <t>КУРС ЕВРО</t>
  </si>
  <si>
    <t xml:space="preserve">ПРАЙС
ЭЛЕКТРОСВАРНЫЕ ФИТИНГИ ПЭ 100 
ШАРОВЫЕ КРАНЫ </t>
  </si>
  <si>
    <t>Прайс, руб. с НДС</t>
  </si>
  <si>
    <t>ПРАЙС ТЕХНИЧЕСКИЕ ПНД ТРУБЫ (ДЛЯ БЕЗНАПОРНЫХ СИСТЕМ)</t>
  </si>
  <si>
    <r>
      <rPr>
        <b/>
        <i/>
        <sz val="14"/>
        <color rgb="FF000000"/>
        <rFont val="Times New Roman"/>
        <family val="1"/>
        <charset val="204"/>
      </rPr>
      <t>Цена за 1 кг зависит от:</t>
    </r>
    <r>
      <rPr>
        <i/>
        <sz val="14"/>
        <color rgb="FF000000"/>
        <rFont val="Times New Roman"/>
        <family val="1"/>
        <charset val="204"/>
      </rPr>
      <t xml:space="preserve">
диаметра трубы
толщины стенки трубы </t>
    </r>
  </si>
  <si>
    <t>ПРАЙС ПОЛИЭТИЛЕНОВЫЕ ТРУБЫ ГОСТ</t>
  </si>
  <si>
    <t xml:space="preserve">калькулятор для расчета ПНД труб </t>
  </si>
  <si>
    <t xml:space="preserve">направьте заявку Online </t>
  </si>
  <si>
    <t>ПРАЙС АТЛАНТ
НСПС (неразъемное соединение полиэтилен-сталь), Цокольные вводы</t>
  </si>
  <si>
    <t>НСПС ВОДА</t>
  </si>
  <si>
    <t>НСПС ГАЗ</t>
  </si>
  <si>
    <t>Цокольные вводы</t>
  </si>
  <si>
    <t>SDR11</t>
  </si>
  <si>
    <t>НСПС 32х25 ВОДА ПЭ 100</t>
  </si>
  <si>
    <t>НСПС 40х32 ВОДА ПЭ 100</t>
  </si>
  <si>
    <t>НСПС 50х40 ВОДА ПЭ 100</t>
  </si>
  <si>
    <t>НСПС 63х57 ВОДА ПЭ100</t>
  </si>
  <si>
    <t>НСПС 75х76 ВОДА ПЭ100</t>
  </si>
  <si>
    <t>НСПС 90х89 ВОДА ПЭ100</t>
  </si>
  <si>
    <t>НСПС 110х108 ВОДА ПЭ 100</t>
  </si>
  <si>
    <t>НСПС 125х108 ВОДА ПЭ 100</t>
  </si>
  <si>
    <t>НСПС 140х133 ВОДА ПЭ 100</t>
  </si>
  <si>
    <t>НСПС 160х159 ВОДА ПЭ 100</t>
  </si>
  <si>
    <t>НСПС 180х159 ВОДА ПЭ 100</t>
  </si>
  <si>
    <t>НСПС 200х168 ВОДА ПЭ 100</t>
  </si>
  <si>
    <t>НСПС 200х219 ВОДА ПЭ 100</t>
  </si>
  <si>
    <t>НСПС 225х219 ВОДА ПЭ 100</t>
  </si>
  <si>
    <t>НСПС 250х219 ВОДА ПЭ 100</t>
  </si>
  <si>
    <t>НСПС 250х273 ВОДА ПЭ 100</t>
  </si>
  <si>
    <t>НСПС 280х273 ВОДА ПЭ 100</t>
  </si>
  <si>
    <t>НСПС 315х273 ВОДА ПЭ 100</t>
  </si>
  <si>
    <t>НСПС 315х325 ВОДА ПЭ 100</t>
  </si>
  <si>
    <t>НСПС 355х325 ВОДА ПЭ 100</t>
  </si>
  <si>
    <t>НСПС 400х377 ВОДА ПЭ 100</t>
  </si>
  <si>
    <t>НСПС 400х426 ВОДА ПЭ 100</t>
  </si>
  <si>
    <t>НСПС 450х426 ВОДА ПЭ 100</t>
  </si>
  <si>
    <t>НСПС 500х426 ВОДА ПЭ 100</t>
  </si>
  <si>
    <t>НСПС 500х530 ВОДА ПЭ 100</t>
  </si>
  <si>
    <t>НСПС 560х530 ВОДА ПЭ 100</t>
  </si>
  <si>
    <t>НСПС 630х530 ВОДА ПЭ 100</t>
  </si>
  <si>
    <t>НСПС 630х630 ВОДА ПЭ 100</t>
  </si>
  <si>
    <t>НСПС 710х630 ВОДА ПЭ 100</t>
  </si>
  <si>
    <t xml:space="preserve">НСПС 710х720 ВОДА ПЭ 100 </t>
  </si>
  <si>
    <t>НСПС 800х720 ВОДА ПЭ 100</t>
  </si>
  <si>
    <t>НСПС 800х820 ВОДА ПЭ 100</t>
  </si>
  <si>
    <t>НСПС 900х820 ВОДА ПЭ 100</t>
  </si>
  <si>
    <t>НСПС 1000х1020 ВОДА ПЭ 100</t>
  </si>
  <si>
    <t>НСПС 1200х1220 ВОДА ПЭ 100</t>
  </si>
  <si>
    <t>НСПС 1400х1420 ВОДА ПЭ 100</t>
  </si>
  <si>
    <t>НСПС 32х25 ГАЗ  ПЭ100</t>
  </si>
  <si>
    <t xml:space="preserve">НСПС 40х32 ГАЗ  ПЭ100 </t>
  </si>
  <si>
    <t>НСПС 50х40 ГАЗ  ПЭ100</t>
  </si>
  <si>
    <t>НСПС 63х57 ГАЗ ПЭ100</t>
  </si>
  <si>
    <t>НСПС 75х76 ГАЗ ПЭ100</t>
  </si>
  <si>
    <t>НСПС 90х89 ГАЗ ПЭ100</t>
  </si>
  <si>
    <t>НСПС 110х108 ГАЗ ПЭ100</t>
  </si>
  <si>
    <t>НСПС 125х108 ГАЗ ПЭ100</t>
  </si>
  <si>
    <t>НСПС 140х133 ГАЗ ПЭ100</t>
  </si>
  <si>
    <t>НСПС 160х159 ГАЗ ПЭ100</t>
  </si>
  <si>
    <t>НСПС 180х159 ГАЗ ПЭ100</t>
  </si>
  <si>
    <t>НСПС 200х168 ГАЗ ПЭ100</t>
  </si>
  <si>
    <t>НСПС 225х219 ГАЗ ПЭ100</t>
  </si>
  <si>
    <t>НСПС 250х219 ГАЗ ПЭ100</t>
  </si>
  <si>
    <t>НСПС 250х273 ГАЗ ПЭ100</t>
  </si>
  <si>
    <t>НСПС 280х273 ГАЗ ПЭ100</t>
  </si>
  <si>
    <t>НСПС 315х273 ГАЗ ПЭ100</t>
  </si>
  <si>
    <t>НСПС 315х325 ГАЗ ПЭ100</t>
  </si>
  <si>
    <t>НСПС 355х325 ГАЗ ПЭ100</t>
  </si>
  <si>
    <t>НСПС 400х377 ГАЗ ПЭ100</t>
  </si>
  <si>
    <t>НСПС 400х426 ГАЗ ПЭ100</t>
  </si>
  <si>
    <t>НСПС 450х426 ГАЗ ПЭ100</t>
  </si>
  <si>
    <t>НСПС 500х426 ГАЗ ПЭ100</t>
  </si>
  <si>
    <t>НСПС 500х530 ГАЗ ПЭ100</t>
  </si>
  <si>
    <t xml:space="preserve">НСПС 560х530 ГАЗ ПЭ100 </t>
  </si>
  <si>
    <t>НСПС 630х530 ГАЗ ПЭ100</t>
  </si>
  <si>
    <t xml:space="preserve">НСПС 630х630 ГАЗ ПЭ100 </t>
  </si>
  <si>
    <t>Размер</t>
  </si>
  <si>
    <t xml:space="preserve"> ЦВ-Г 32х25 ПЭ100 SDR11 ( сталь ГОСТ 3262) без футляра</t>
  </si>
  <si>
    <t>1м х 2м</t>
  </si>
  <si>
    <t>1,5м х 2м</t>
  </si>
  <si>
    <t>2м х 2м</t>
  </si>
  <si>
    <t xml:space="preserve"> ЦВ-Г 32х32 ПЭ100 SDR11 ( сталь ГОСТ 8732) без футляра</t>
  </si>
  <si>
    <t xml:space="preserve"> ЦВ-Г 40х32 ПЭ100 SDR11 ( сталь ГОСТ 3262) без футляра</t>
  </si>
  <si>
    <t xml:space="preserve"> ЦВ-Г 63х57 ПЭ100 SDR11 ( сталь ГОСТ 10705) без футляра</t>
  </si>
  <si>
    <t xml:space="preserve"> ЦВ-Г 90х89 ПЭ100 SDR11 ( сталь ГОСТ 10705) без футляра</t>
  </si>
  <si>
    <t xml:space="preserve"> ЦВ-Г 110х108 ПЭ100 SDR11 ( сталь ГОСТ 10705) без футляра</t>
  </si>
  <si>
    <t xml:space="preserve"> ЦВ-Г 160х159 ПЭ100 SDR11 ( сталь ГОСТ 10705) без футляра</t>
  </si>
  <si>
    <t xml:space="preserve"> ЦВ-Г 225х219 ПЭ100 SDR11 ( сталь ГОСТ 10705) без футляра</t>
  </si>
  <si>
    <t xml:space="preserve"> ЦВ-Г 315х273 ПЭ100 SDR11 ( сталь ГОСТ 10705) без футляра</t>
  </si>
  <si>
    <t xml:space="preserve"> ЦВ-Г 315х325 ПЭ100 SDR11 ( сталь ГОСТ 10705) без футляра</t>
  </si>
  <si>
    <t xml:space="preserve"> ЦВ-В 32х25 ПЭ100 SDR11 ( сталь ГОСТ 3262)</t>
  </si>
  <si>
    <t>L=2,7 м</t>
  </si>
  <si>
    <t xml:space="preserve"> ЦВ-В 63х57 ПЭ100 SDR11 ( сталь ГОСТ 10705)</t>
  </si>
  <si>
    <t xml:space="preserve"> ЦВ-В 90х89 ПЭ100 SDR11 ( сталь ГОСТ 10705)</t>
  </si>
  <si>
    <t xml:space="preserve"> ЦВ-В 110х108 ПЭ100 SDR11 ( сталь ГОСТ 10705)</t>
  </si>
  <si>
    <t xml:space="preserve"> ЦВ-В 160х159 ПЭ100 SDR11 ( сталь ГОСТ 10705)</t>
  </si>
  <si>
    <t xml:space="preserve"> ЦВ-В 225х219 ПЭ100 SDR11 ( сталь ГОСТ 10705)</t>
  </si>
  <si>
    <t xml:space="preserve"> ЦВ-В 315х273 ПЭ100 SDR11 ( сталь ГОСТ 10705)</t>
  </si>
  <si>
    <t xml:space="preserve"> ЦВ-В 315х325 ПЭ100 SDR11 ( сталь ГОСТ 10705)</t>
  </si>
  <si>
    <t>Опорный ролик до 1200 мм</t>
  </si>
  <si>
    <t>до 1200 мм</t>
  </si>
  <si>
    <t>Опорный ролик до 630 мм</t>
  </si>
  <si>
    <t>до 630 мм</t>
  </si>
  <si>
    <t xml:space="preserve">Ролик  предназначен для  выравнивания соединяемых ПНД труб  во время стыковой сварки. Снижают нагрузку на сварочный аппарат и защищают трубы от механических повреждений.
Опорный ролик до 315 мм </t>
  </si>
  <si>
    <t>до 315 мм</t>
  </si>
  <si>
    <t xml:space="preserve">Фланцевый адаптер до 800 мм </t>
  </si>
  <si>
    <t>до 800 мм</t>
  </si>
  <si>
    <t xml:space="preserve">Фланцевый  адаптер  до  630  мм </t>
  </si>
  <si>
    <t xml:space="preserve">Фланцевый  адаптер  до  500  мм </t>
  </si>
  <si>
    <t>до 500 мм</t>
  </si>
  <si>
    <t>Фланцевый  адаптер  до  315  мм</t>
  </si>
  <si>
    <t>Фланцевый адаптер до 250 мм</t>
  </si>
  <si>
    <t>до 250 мм</t>
  </si>
  <si>
    <t xml:space="preserve">Фланцевый адаптер до 160 мм </t>
  </si>
  <si>
    <t>до 160 мм</t>
  </si>
  <si>
    <t>для 800 аппарата</t>
  </si>
  <si>
    <t>для 630 аппарата</t>
  </si>
  <si>
    <t>для 500 аппарата</t>
  </si>
  <si>
    <t>для аппаратов 
от 160 до 1600</t>
  </si>
  <si>
    <t>ДОПОЛНИТЕЛЬНОЕ ОБОРУДОВАНИЕ</t>
  </si>
  <si>
    <t>для аппаратов 160-1600 мм</t>
  </si>
  <si>
    <t>1000 - 1600 мм</t>
  </si>
  <si>
    <t>Для стыковой сварки труб 1000-1400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иторцевателя;  ящик с инструментами; документация; съемные алюминиевые вкладыши: d1000, 1200 мм и ЗИП.</t>
  </si>
  <si>
    <t>1000 - 1400 мм</t>
  </si>
  <si>
    <t>Для стыковой сварки труб 710-1200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 нагревательного элемента иторцевателя;  ящик с инструментами; документация; съемные алюминиевые вкладыши: d710, 800, 900, 1000 мм и ЗИП.</t>
  </si>
  <si>
    <t>710-1200 мм</t>
  </si>
  <si>
    <t>Для стыковой сварки труб 630-1000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630, 710, 800, 900, мм и ЗИП.</t>
  </si>
  <si>
    <t>Для стыковой сварки труб 400-800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400, 450, 500, 560, 630, 710 мм и ЗИП.</t>
  </si>
  <si>
    <t>Для стыковой сварки труб 315-630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315, 355, 400, 450, 500, 560 мм и ЗИП.</t>
  </si>
  <si>
    <t>Аппарат с гидравлическим приводом для сварки труб диаметром от 40 до 160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управления;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40, 50, 63, 75, 90, 110, 125, 140 мм и ЗИП.</t>
  </si>
  <si>
    <t>Аппарат с механическим приводом для сварки труб диаметром от 40 до 160 мм.
В комплекте: позиционер с механическим приводом; нагревательный элемент с электронным поддержанием и регулятором температуры; торцеватель с электроприводом; контейнер для хранения нагревательного элемента и торцевателя; инструментальный ящик; алюминиевые вкладыши: d 40, 50, 63, 75, 90, 110, 125, 140 мм и ЗИП.</t>
  </si>
  <si>
    <t>Аппарат с двумя хомутами и механическим приводом для сварки труб  диаметром от 40 до 160 мм.
В комплекте: позиционер с механическим приводом; нагревательный элемент с электронным поддержанием и регулятором температуры; торцеватель с электроприводом; контейнер для хранения нагревательного элемента и торцевателя; инструментальный ящик; алюминиевые вкладыши: d 40, 50, 63, 75, 90, 110, 125, 140 мм и ЗИП.</t>
  </si>
  <si>
    <t>315-630 мм</t>
  </si>
  <si>
    <r>
      <rPr>
        <b/>
        <sz val="10"/>
        <color rgb="FFFFFFFF"/>
        <rFont val="Times New Roman"/>
        <family val="1"/>
        <charset val="204"/>
      </rPr>
      <t>ATLANT 500</t>
    </r>
  </si>
  <si>
    <t>40-160 мм</t>
  </si>
  <si>
    <r>
      <rPr>
        <b/>
        <sz val="10"/>
        <color theme="1"/>
        <rFont val="Times New Roman"/>
        <family val="1"/>
        <charset val="204"/>
      </rPr>
      <t>ЦЕНА ПРАЙС,
руб. с НДС</t>
    </r>
  </si>
  <si>
    <t>ДИАМЕТР СВАРКИ</t>
  </si>
  <si>
    <t>ФОТО</t>
  </si>
  <si>
    <t xml:space="preserve">Переход сварной  ПЭ 100 </t>
  </si>
  <si>
    <t>Крестовина сварная ПЭ 100</t>
  </si>
  <si>
    <t>Крестовина сварная 45° ПЭ 100</t>
  </si>
  <si>
    <t>Тройник сварной 45°-60° Y-образный ПЭ 100</t>
  </si>
  <si>
    <t>Тройник сварной редукционный ПЭ 100</t>
  </si>
  <si>
    <t>Отвод сварной 90° (4-х сегментный) ПЭ 100</t>
  </si>
  <si>
    <t>Отвод сварной 45° - 90° (3-х сегментный) ПЭ 100</t>
  </si>
  <si>
    <t>Отвод сварной 5° - 45° (2-х сегментный) ПЭ 100</t>
  </si>
  <si>
    <t>Втулка сварная удлиненная ПЭ 100</t>
  </si>
  <si>
    <t xml:space="preserve">ООО "АТЛАНТ" - производим стыковые сварочные аппараты, фитинги и поставляем полиэтиленовы трубы  </t>
  </si>
  <si>
    <t>х</t>
  </si>
  <si>
    <t>от 160 до 1600мм</t>
  </si>
  <si>
    <t>АТТЕСТАЦИЯ НАКС</t>
  </si>
  <si>
    <t>Аттестация сварочного оборудования
На основании требований РД 03-614-03 «Порядок применения сварочного оборудования при изготовлении, монтаже, ремонте и реконструкции технических устройств для опасных производственных объектов», аттестация сварочного оборудования, используемого при изготовлении, монтаже, ремонте и реконструкции технических устройств, для опасных производственных объектов, является обязательной.
Главная цель аттестации сварочного оборудования – независимая проверка его способности обеспечить выполнение качественных сварных швов.</t>
  </si>
  <si>
    <t>от 27 000 до 30 000</t>
  </si>
  <si>
    <t>-</t>
  </si>
  <si>
    <t xml:space="preserve">SDR </t>
  </si>
  <si>
    <t>Вместимость по метржу</t>
  </si>
  <si>
    <t>Вместимость по количеству</t>
  </si>
  <si>
    <t>Итоги</t>
  </si>
  <si>
    <t>Общий тоннаж, тонн</t>
  </si>
  <si>
    <t>Вес 1 метра трубы, кг</t>
  </si>
  <si>
    <t>Заполняемость 1 фуры, %</t>
  </si>
  <si>
    <t>Вместимость в фуру, м</t>
  </si>
  <si>
    <t>Кол-во отрезков, шт</t>
  </si>
  <si>
    <t>Длина отрезков, м</t>
  </si>
  <si>
    <t>Цена за 1 КГ с учетом доставки на месте, руб</t>
  </si>
  <si>
    <t>Цена доставки, руб</t>
  </si>
  <si>
    <t>Всего, руб</t>
  </si>
  <si>
    <t>Цена за 1 МЕТР, руб</t>
  </si>
  <si>
    <t>Цена за 1 КГ, руб</t>
  </si>
  <si>
    <t>Кол-во метров, м</t>
  </si>
  <si>
    <t>SDR</t>
  </si>
  <si>
    <t>№</t>
  </si>
  <si>
    <t>ВМЕСТИМОСТЬ</t>
  </si>
  <si>
    <t>ДОСТАВКА</t>
  </si>
  <si>
    <t>СТОИМОСТЬ</t>
  </si>
  <si>
    <t>Производитель стыковых сварочных аппаратов "ATLANT" 
для полиэтиленовых труб от 40 до 1600 мм</t>
  </si>
  <si>
    <r>
      <rPr>
        <b/>
        <sz val="14"/>
        <color theme="1"/>
        <rFont val="Times New Roman"/>
        <family val="1"/>
        <charset val="204"/>
      </rPr>
      <t>ООО "АТЛАНТ"</t>
    </r>
    <r>
      <rPr>
        <sz val="14"/>
        <color theme="1"/>
        <rFont val="Times New Roman"/>
        <family val="1"/>
        <charset val="204"/>
      </rPr>
      <t xml:space="preserve">
Производитель стыковых сварочных аппаратов "ATLANT" 
для полиэтиленовых труб от 40 до 1600 мм</t>
    </r>
    <r>
      <rPr>
        <b/>
        <sz val="14"/>
        <color rgb="FF005392"/>
        <rFont val="Times New Roman"/>
        <family val="1"/>
        <charset val="204"/>
      </rPr>
      <t xml:space="preserve">
+7 (843) 204-11-98
zapros@atlant-tat.com
www.atlant-tat.com</t>
    </r>
  </si>
  <si>
    <t xml:space="preserve">КАЛЬКУЛЯТОР ДЛЯ РАСЧЕТА ПОЛИЭТИЛЕНОВЫХ ТРУБ (ПНД) </t>
  </si>
  <si>
    <t>Автоматически рассчитывается общий тоннаж.
 В случае, если мы прошли по объему, мы должно пройти по весу, еврофура 20 тонн, если у нас по объему помещается, но тоннаж например - 25 тонн, то все равно потребуется 2 еврофуры.</t>
  </si>
  <si>
    <t>Автоматически рассчитывается вес 1-ого погонного метра трубы каждого диаметра с учетом SDR</t>
  </si>
  <si>
    <t>Автоматически рассчитывается объем занимаемый трубами каждого диаметра в 1-ой еврфоуре в процентах без учета "матрешки".
В примере общий объем занимаемый трубами 105,81%, больше 100%, в 1 еврофуру не помещается, нам потребуется 1,06 еврофуры, = 2 еврофуры. 
Но мы можем "замотрешить" 110 трубу в 225, а 225 трубу в 315. И все поместится в 1 еврофуру.</t>
  </si>
  <si>
    <t>Автоматически рассчитывается количество метров (условия - отрезки труб 12 м), которое по стандарту вмещается в еврофуру</t>
  </si>
  <si>
    <t>Автоматически рассчитывается количество отрезков 
Должно быть кратно (кол-во метров/ длину отрезков), в примере, 225 трубы у нас получается 33,4 шт.
Мы должны округлить до 33шт. или до 34 шт.
Соответсвенно, общий объем 225 трубы должен быть 429 м или 442м, но никак не 434м.</t>
  </si>
  <si>
    <t>Заполняем длину отрезков по каждому диаметру трубы (например 12м, 13м)</t>
  </si>
  <si>
    <t>Автоматически рассчитывается цена за 1 КГ каждой трубы, с учетом общей стоимости доставки (чем больше общий тоннаж, тем дешевле ложится доставка на 1 КГ)</t>
  </si>
  <si>
    <t>Заполняем  общую стоиомость доставки (цена 1 фуры * количество необходимых фур), считаем в ручную</t>
  </si>
  <si>
    <t>Автоматически рассчитывается общая стоимость каждой трубы с учетом объема</t>
  </si>
  <si>
    <t>Автоматически рассчитывается цена каждой за 1 погонный метр</t>
  </si>
  <si>
    <t>Заполняем цену за 1 КГ трубы</t>
  </si>
  <si>
    <t>Заполняем  объем каждой трубы в метрах</t>
  </si>
  <si>
    <t>Заполняем  SDR труб</t>
  </si>
  <si>
    <t>Заполняем диаметры труб в мм</t>
  </si>
  <si>
    <t>ООО "АТЛАНТ"
Производитель стыковых сварочных аппаратов ATLANT 
от 40 мм до 1600мм</t>
  </si>
  <si>
    <t>8 (843) 204-11-98 
zapros@atlant-tat.com
www.atlant-tat.com</t>
  </si>
  <si>
    <t>СТЫКОВЫЕ СВАРОЧНЫЕ АППАРАТЫ 
ATLANT</t>
  </si>
  <si>
    <t>ОПИСАНИЕ</t>
  </si>
  <si>
    <t>ОПИСАНИЕ АППАРАТОВ</t>
  </si>
  <si>
    <t>400 - 800 мм</t>
  </si>
  <si>
    <t>630-1000 мм</t>
  </si>
  <si>
    <r>
      <rPr>
        <b/>
        <sz val="8"/>
        <color rgb="FFFFFFFF"/>
        <rFont val="Times New Roman"/>
        <family val="1"/>
        <charset val="204"/>
      </rPr>
      <t>ФОТО</t>
    </r>
  </si>
  <si>
    <r>
      <rPr>
        <b/>
        <sz val="8"/>
        <color rgb="FFFFFFFF"/>
        <rFont val="Times New Roman"/>
        <family val="1"/>
        <charset val="204"/>
      </rPr>
      <t>ЦЕНА ПРАЙС,
руб. с НДС</t>
    </r>
  </si>
  <si>
    <t>Входит в комплектацию аппаратов</t>
  </si>
  <si>
    <t>*Гарантия 3 года (1 год полная гарантия на запчасти и ремонт + 2 года на ремонт)</t>
  </si>
  <si>
    <r>
      <rPr>
        <b/>
        <sz val="8"/>
        <color rgb="FFFFFFFF"/>
        <rFont val="Times New Roman"/>
        <family val="1"/>
        <charset val="204"/>
      </rPr>
      <t>МОДЕЛЬ</t>
    </r>
  </si>
  <si>
    <r>
      <rPr>
        <b/>
        <sz val="8"/>
        <color rgb="FFFFFFFF"/>
        <rFont val="Times New Roman"/>
        <family val="1"/>
        <charset val="204"/>
      </rPr>
      <t>БЛОК ПРОТКОЛИРОВАНИЯ  ATLANT</t>
    </r>
  </si>
  <si>
    <t>Регистратор параметров  сварки полиэтиленовых труб стыковыми сварочными аппаратами «Атлант».
Универсальный блок протоколирования для стыковых сварочных аппаратов. Адаптируем к любым маркам аппаратов
Регистратор предназначен для записи параметров сварки полиэтиленовых труб с регистрацией времени сварки, имени оператора и контроля температуры и давления с записью в файл.
Питание Регистратора осуществляется от сети 220в.</t>
  </si>
  <si>
    <r>
      <rPr>
        <b/>
        <sz val="8"/>
        <color rgb="FFFFFFFF"/>
        <rFont val="Times New Roman"/>
        <family val="1"/>
        <charset val="204"/>
      </rPr>
      <t>КРАН-БАЛКА ATLANT</t>
    </r>
  </si>
  <si>
    <r>
      <rPr>
        <sz val="8"/>
        <rFont val="Times New Roman"/>
        <family val="1"/>
        <charset val="204"/>
      </rPr>
      <t>Подъемный механизм для торцевателя и нагревательного элемента стыкового сварочного аппарата.
Сам механизм в действие приводится благодаря приводу, регулируемому пультом управления.
Осуществить процесс торцовки и сваривания труб больших диаметров сможет один сварщик не привлекая крупногабаритную технику.</t>
    </r>
  </si>
  <si>
    <r>
      <rPr>
        <b/>
        <sz val="8"/>
        <color rgb="FFFFFFFF"/>
        <rFont val="Times New Roman"/>
        <family val="1"/>
        <charset val="204"/>
      </rPr>
      <t>ФЛАНЦЕВЫЙ АДАПТЕР</t>
    </r>
  </si>
  <si>
    <r>
      <rPr>
        <b/>
        <sz val="8"/>
        <color rgb="FFFFFFFF"/>
        <rFont val="Times New Roman"/>
        <family val="1"/>
        <charset val="204"/>
      </rPr>
      <t>ОПОРНЫЕ РОЛИКИ</t>
    </r>
  </si>
  <si>
    <t>СТЫКОВЫЕ СВАРОЧНЫЕ АППАРАТЫ 
ATLANT PRO</t>
  </si>
  <si>
    <r>
      <rPr>
        <b/>
        <sz val="10"/>
        <color rgb="FFFFFFFF"/>
        <rFont val="Times New Roman"/>
        <family val="1"/>
      </rPr>
      <t>ФОТО</t>
    </r>
  </si>
  <si>
    <r>
      <rPr>
        <b/>
        <sz val="10"/>
        <color rgb="FFFFFFFF"/>
        <rFont val="Times New Roman"/>
        <family val="1"/>
      </rPr>
      <t>ДИАМЕТР СВАРКИ</t>
    </r>
  </si>
  <si>
    <r>
      <rPr>
        <b/>
        <sz val="10"/>
        <color rgb="FFFFFFFF"/>
        <rFont val="Times New Roman"/>
        <family val="1"/>
      </rPr>
      <t>ЦЕНА ПРАЙС,
руб. с НДС</t>
    </r>
  </si>
  <si>
    <r>
      <rPr>
        <b/>
        <sz val="10"/>
        <color rgb="FFFFFFFF"/>
        <rFont val="Times New Roman"/>
        <family val="1"/>
      </rPr>
      <t>ATLANT 315</t>
    </r>
  </si>
  <si>
    <r>
      <rPr>
        <b/>
        <sz val="10"/>
        <color rgb="FFFFFFFF"/>
        <rFont val="Times New Roman"/>
        <family val="1"/>
      </rPr>
      <t>ATLANT 500</t>
    </r>
  </si>
  <si>
    <r>
      <rPr>
        <b/>
        <sz val="10"/>
        <color rgb="FFFFFFFF"/>
        <rFont val="Times New Roman"/>
        <family val="1"/>
      </rPr>
      <t>РЕМОНТНЫЙ КОМПЛЕКТ</t>
    </r>
  </si>
  <si>
    <r>
      <rPr>
        <sz val="10"/>
        <rFont val="Times New Roman"/>
        <family val="1"/>
      </rPr>
      <t xml:space="preserve">Ремонтный комплект (ЗИП*):
два 2-х сторонних ножа для торцевателя; Прокладки (для всей гидросистемы); Термопара (датчик температуры);
Болт крепления хомутов; Инструменты;
Щуп.
</t>
    </r>
    <r>
      <rPr>
        <i/>
        <sz val="10"/>
        <rFont val="Times New Roman"/>
        <family val="1"/>
      </rPr>
      <t>*Комплектация ЗИП у механических и гадравлических аппаратов отличается</t>
    </r>
  </si>
  <si>
    <t>Фланцы по втулку Ру 10</t>
  </si>
  <si>
    <t>Фланец d 40, расточенный под ПЭ втулку d 50 PN10</t>
  </si>
  <si>
    <t>Фланец d 50, расточенный под ПЭ втулку d 63 PN10</t>
  </si>
  <si>
    <t>Фланец d 63, расточенный под ПЭ втулку d 75 PN10</t>
  </si>
  <si>
    <t>Фланец d 80, расточенный под ПЭ втулку d 90 PN10</t>
  </si>
  <si>
    <t>Фланец d 100, расточенный под ПЭ втулку d 110 PN10</t>
  </si>
  <si>
    <t>Фланец d 100, расточенный под ПЭ втулку d 125 PN10</t>
  </si>
  <si>
    <t>Фланец d 125, расточенный под ПЭ втулку d 140 PN10</t>
  </si>
  <si>
    <t>Фланец d 150, расточенный под ПЭ втулку d 160 PN10</t>
  </si>
  <si>
    <t>Фланец d 150, расточенный под ПЭ втулку d 180 PN10</t>
  </si>
  <si>
    <t>Фланец d 200, расточенный под ПЭ втулку d 200 PN10</t>
  </si>
  <si>
    <t>Фланец d 200, расточенный под ПЭ втулку d 225 PN10</t>
  </si>
  <si>
    <t>Фланец d 250, расточенный под ПЭ втулку d 250 PN10</t>
  </si>
  <si>
    <t>Фланец d 250, расточенный под ПЭ втулку d 280 PN10</t>
  </si>
  <si>
    <t>Фланец d 300, расточенный под ПЭ втулку d 315 PN10</t>
  </si>
  <si>
    <t>Фланец d 350, расточенный под ПЭ втулку d 355 PN10</t>
  </si>
  <si>
    <t>Фланец d 400, расточенный под ПЭ втулку d 400 PN10</t>
  </si>
  <si>
    <t>Фланец d 500, расточенный под ПЭ втулку d 450 PN10</t>
  </si>
  <si>
    <t>Фланец d 500, расточенный под ПЭ втулку d 500 PN10</t>
  </si>
  <si>
    <t>Фланец d 600, расточенный под ПЭ втулку d 560 PN10</t>
  </si>
  <si>
    <t>Фланец d 600, расточенный под ПЭ втулку d 630 PN10</t>
  </si>
  <si>
    <t>ПРАЙС
ФЛАНЦЫ ПОД ВТУЛКУ, ЗАДВИЖКИ</t>
  </si>
  <si>
    <t>Фланцы по втулку Ру 16</t>
  </si>
  <si>
    <t>Фланец d 40, расточенный под ПЭ втулку d 50 PN16</t>
  </si>
  <si>
    <t>Фланец d 50, расточенный под ПЭ втулку d 63 PN16</t>
  </si>
  <si>
    <t>Фланец d 65, расточенный под ПЭ втулку d 75 PN16</t>
  </si>
  <si>
    <t>Фланец d 80, расточенный под ПЭ втулку d 90 PN16</t>
  </si>
  <si>
    <t>Фланец d 100, расточенный под ПЭ втулку d 110 PN16</t>
  </si>
  <si>
    <t>Фланец d 100, расточенный под ПЭ втулку d 125 PN16</t>
  </si>
  <si>
    <t>Фланец d 125, расточенный под ПЭ втулку d 140 PN16</t>
  </si>
  <si>
    <t>Фланец d 150, расточенный под ПЭ втулку d 160 PN16</t>
  </si>
  <si>
    <t>Фланец d 150, расточенный под ПЭ втулку d 180 PN16</t>
  </si>
  <si>
    <t>Фланец d 200, расточенный под ПЭ втулку d 200 PN16</t>
  </si>
  <si>
    <t>Фланец d 200, расточенный под ПЭ втулку d 225 PN16</t>
  </si>
  <si>
    <t>Фланец d 250, расточенный под ПЭ втулку d 250 PN16</t>
  </si>
  <si>
    <t>Фланец d 250, расточенный под ПЭ втулку d 280 PN16</t>
  </si>
  <si>
    <t>Фланец d 300, расточенный под ПЭ втулку d 315 PN16</t>
  </si>
  <si>
    <t>Фланец d 350, расточенный под ПЭ втулку d 355 PN16</t>
  </si>
  <si>
    <t>Фланец d 400, расточенный под ПЭ втулку d 400 PN16</t>
  </si>
  <si>
    <t>Фланец d 500, расточенный под ПЭ втулку d 450 PN16</t>
  </si>
  <si>
    <t>Фланец d 500, расточенный под ПЭ втулку d 500 PN16</t>
  </si>
  <si>
    <t>Фланец d 600, расточенный под ПЭ втулку d 560 PN16</t>
  </si>
  <si>
    <t>Фланец d 600, расточенный под ПЭ втулку d 630 PN16</t>
  </si>
  <si>
    <t xml:space="preserve">Задвижки 30ч39р </t>
  </si>
  <si>
    <t>DN 050 PN 10/16</t>
  </si>
  <si>
    <t>DN 065 PN 10/16</t>
  </si>
  <si>
    <t>DN 080 PN 10/16</t>
  </si>
  <si>
    <t>DN 100 PN 10/16</t>
  </si>
  <si>
    <t>DN 125 PN 10/16</t>
  </si>
  <si>
    <t>DN 150 PN 10/16</t>
  </si>
  <si>
    <t>DN 200 PN 10/16</t>
  </si>
  <si>
    <t>DN 250 PN 10/16</t>
  </si>
  <si>
    <t>DN 300 PN 10/16</t>
  </si>
  <si>
    <t>DN 350 PN 10/16</t>
  </si>
  <si>
    <t>DN 400 PN 10/16</t>
  </si>
  <si>
    <t>Фланцы по втулку Ру 10 с ПП покрытием</t>
  </si>
  <si>
    <t>Фланцы по втулку Ру 16 с ПП покрытием</t>
  </si>
  <si>
    <t xml:space="preserve">Фланцевый адаптер железн. до 1000 мм </t>
  </si>
  <si>
    <t xml:space="preserve">Фланцевый адаптер алюмин. до 1000 мм </t>
  </si>
  <si>
    <t xml:space="preserve">Фланцевый адаптер алюмин. до 1200 мм </t>
  </si>
  <si>
    <t>до 1000 мм</t>
  </si>
  <si>
    <t>В зависимости от объема узнайте вашу скидку у менеджера</t>
  </si>
  <si>
    <t>Муфта электросварная SDR 11</t>
  </si>
  <si>
    <t>Артикул</t>
  </si>
  <si>
    <t>Розничная цена</t>
  </si>
  <si>
    <r>
      <t xml:space="preserve">Муфта э/с </t>
    </r>
    <r>
      <rPr>
        <sz val="14"/>
        <color indexed="63"/>
        <rFont val="Times New Roman"/>
        <family val="1"/>
        <charset val="204"/>
      </rPr>
      <t>d 020 мм ПЭ100 SDR11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</si>
  <si>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</si>
  <si>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032 мм ПЭ100 SDR11 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</si>
  <si>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075 мм ПЭ100 SDR11 </t>
    </r>
    <r>
      <rPr>
        <sz val="14"/>
        <color indexed="8"/>
        <rFont val="Times New Roman"/>
        <family val="1"/>
        <charset val="204"/>
      </rPr>
      <t xml:space="preserve"> </t>
    </r>
  </si>
  <si>
    <t>Муфта э/с d 090 мм ПЭ100 SDR11</t>
  </si>
  <si>
    <r>
      <t xml:space="preserve">Муфта э/с </t>
    </r>
    <r>
      <rPr>
        <sz val="14"/>
        <color indexed="63"/>
        <rFont val="Times New Roman"/>
        <family val="1"/>
        <charset val="204"/>
      </rPr>
      <t>d 160 мм ПЭ100 SDR11</t>
    </r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</si>
  <si>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225 мм ПЭ100 SDR11 </t>
    </r>
  </si>
  <si>
    <t>Муфта э/с d 315 мм ПЭ100 SDR11</t>
  </si>
  <si>
    <t>Муфта э/с d 355 мм ПЭ100 SDR11</t>
  </si>
  <si>
    <t>Муфта э/с d 450 мм ПЭ100 SDR11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</si>
  <si>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500 мм ПЭ100 SDR11 </t>
    </r>
    <r>
      <rPr>
        <sz val="14"/>
        <color indexed="8"/>
        <rFont val="Times New Roman"/>
        <family val="1"/>
        <charset val="204"/>
      </rPr>
      <t xml:space="preserve"> </t>
    </r>
  </si>
  <si>
    <t>Муфта э/с d 560 мм ПЭ100 SDR11</t>
  </si>
  <si>
    <r>
      <t xml:space="preserve">Муфта э/с </t>
    </r>
    <r>
      <rPr>
        <sz val="14"/>
        <color indexed="63"/>
        <rFont val="Times New Roman"/>
        <family val="1"/>
        <charset val="204"/>
      </rPr>
      <t xml:space="preserve">d 630 мм ПЭ100 SDR11 </t>
    </r>
  </si>
  <si>
    <t xml:space="preserve">90° отвод электросварной </t>
  </si>
  <si>
    <t>Отвод э/с 90° d 020 мм ПЭ100 SDR11</t>
  </si>
  <si>
    <t>Отвод э/с 90° d 025 мм ПЭ100 SDR11</t>
  </si>
  <si>
    <t>Отвод э/с 90° d 032 мм ПЭ100 SDR11</t>
  </si>
  <si>
    <t>Отвод э/с 90° d 040 мм ПЭ100 SDR11</t>
  </si>
  <si>
    <t>Отвод э/с 90° d 050 мм ПЭ100 SDR11</t>
  </si>
  <si>
    <t>Отвод э/с 90° d 063 мм ПЭ100 SDR11</t>
  </si>
  <si>
    <t>Отвод э/с 90° d 075 мм ПЭ100 SDR11</t>
  </si>
  <si>
    <t>Отвод э/с 90° d 090 мм ПЭ100 SDR11</t>
  </si>
  <si>
    <t>Отвод э/с 90° d 110 мм ПЭ100 SDR11</t>
  </si>
  <si>
    <t>Отвод э/с 90° d 125 мм ПЭ100 SDR11</t>
  </si>
  <si>
    <t>Отвод э/с 90° d 160 мм ПЭ100 SDR11</t>
  </si>
  <si>
    <t>Отвод э/с 90° d 180 мм ПЭ100 SDR11</t>
  </si>
  <si>
    <t>Отвод э/с 90° d 200 мм ПЭ100 SDR11</t>
  </si>
  <si>
    <t>Отвод э/с 90° d 250 мм ПЭ100 SDR11</t>
  </si>
  <si>
    <t>Отвод э/с 90° d 315 мм ПЭ100 SDR11</t>
  </si>
  <si>
    <t xml:space="preserve">45° отвод электросварной </t>
  </si>
  <si>
    <t>Отвод э/с 45° d 063 мм ПЭ100 SDR11</t>
  </si>
  <si>
    <t>Отвод э/с 45° d 075 мм ПЭ100 SDR11</t>
  </si>
  <si>
    <t>Отвод э/с 45° d 090 мм ПЭ100 SDR11</t>
  </si>
  <si>
    <t>Отвод э/с 45° d 110 мм ПЭ100 SDR11</t>
  </si>
  <si>
    <t>Отвод э/с 45° d 125 мм ПЭ100 SDR11</t>
  </si>
  <si>
    <t>Отвод э/с 45° d 160 мм ПЭ100 SDR11</t>
  </si>
  <si>
    <t>Отвод э/с 45° d 180 мм ПЭ100 SDR11</t>
  </si>
  <si>
    <t>Отвод э/с 45° d 200 мм ПЭ100 SDR11</t>
  </si>
  <si>
    <t>Отвод э/с 45° d 250 мм ПЭ100 SDR11</t>
  </si>
  <si>
    <t>Отвод э/с 45° d 315 мм ПЭ100 SDR11</t>
  </si>
  <si>
    <t>63x63</t>
    <phoneticPr fontId="4" type="noConversion"/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</si>
  <si>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63 мм ПЭ100 SDR11 </t>
    </r>
  </si>
  <si>
    <t>90x90</t>
    <phoneticPr fontId="4" type="noConversion"/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</si>
  <si>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90 мм ПЭ100 SDR11 </t>
    </r>
  </si>
  <si>
    <t>110x110</t>
    <phoneticPr fontId="4" type="noConversion"/>
  </si>
  <si>
    <t>160x160</t>
    <phoneticPr fontId="4" type="noConversion"/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</si>
  <si>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160 мм ПЭ100 SDR11 </t>
    </r>
  </si>
  <si>
    <t>315x315</t>
    <phoneticPr fontId="4" type="noConversion"/>
  </si>
  <si>
    <r>
      <t xml:space="preserve">Тройник э/с </t>
    </r>
    <r>
      <rPr>
        <sz val="14"/>
        <color indexed="63"/>
        <rFont val="Times New Roman"/>
        <family val="1"/>
        <charset val="204"/>
      </rPr>
      <t xml:space="preserve">d 315 мм ПЭ100 SDR11 </t>
    </r>
  </si>
  <si>
    <t>63 × 32</t>
  </si>
  <si>
    <t xml:space="preserve">Седелка э/с d 63*32 мм с фрезой ПЭ100 SDR11 </t>
  </si>
  <si>
    <t>63 × 63</t>
  </si>
  <si>
    <t xml:space="preserve">Седелка э/с d 63*63 мм с фрезой ПЭ100 SDR11 </t>
  </si>
  <si>
    <t>90 × 32</t>
  </si>
  <si>
    <t xml:space="preserve">Седелка э/с d 90*32 мм с фрезой ПЭ100 SDR11 </t>
  </si>
  <si>
    <t>90 × 63</t>
  </si>
  <si>
    <t xml:space="preserve">Седелка э/с d 90*63 мм с фрезой ПЭ100 SDR11  </t>
  </si>
  <si>
    <t>110 × 32</t>
  </si>
  <si>
    <t xml:space="preserve">Седелка э/с d 110*32 мм с фрезой ПЭ100 SDR11  </t>
  </si>
  <si>
    <t>110 × 63</t>
  </si>
  <si>
    <t xml:space="preserve">Седелка э/с d 110*63 мм с фрезой ПЭ100 SDR11  </t>
  </si>
  <si>
    <t>110 × 90</t>
  </si>
  <si>
    <t>160 × 32</t>
  </si>
  <si>
    <t xml:space="preserve">Седелка э/с d 160*32 мм с фрезой ПЭ100 SDR11  </t>
  </si>
  <si>
    <t>160 × 63</t>
  </si>
  <si>
    <t xml:space="preserve">Седелка э/с d 160*63 мм с фрезой ПЭ100 SDR11  </t>
  </si>
  <si>
    <t>160 × 90</t>
  </si>
  <si>
    <t>160 × 110</t>
  </si>
  <si>
    <t>225 × 32</t>
  </si>
  <si>
    <t xml:space="preserve">Седелка э/с d 225*32 мм с фрезой ПЭ100 SDR11  </t>
  </si>
  <si>
    <t>225 × 63</t>
  </si>
  <si>
    <t xml:space="preserve">Седелка э/с d 225*63 мм с фрезой ПЭ100 SDR11  </t>
  </si>
  <si>
    <t>225 × 90</t>
  </si>
  <si>
    <t>225 × 110</t>
  </si>
  <si>
    <t>315 × 32</t>
  </si>
  <si>
    <t xml:space="preserve">Седелка э/с d 315*32 мм с фрезой ПЭ100 SDR11  </t>
  </si>
  <si>
    <t>315 × 63</t>
  </si>
  <si>
    <t xml:space="preserve">Седелка э/с d 315*63 мм с фрезой ПЭ100 SDR11  </t>
  </si>
  <si>
    <t>315 × 90</t>
  </si>
  <si>
    <t>315 × 110</t>
  </si>
  <si>
    <t>315 × 160</t>
  </si>
  <si>
    <t xml:space="preserve">Переход э/с d 63*32 мм ПЭ100 SDR11 </t>
  </si>
  <si>
    <t xml:space="preserve">Переход э/с d 90*63 мм ПЭ100 SDR11 </t>
  </si>
  <si>
    <t xml:space="preserve">Переход э/с d 110*90 мм ПЭ100 SDR11 </t>
  </si>
  <si>
    <t xml:space="preserve">Переход э/с d 110*63 мм ПЭ100 SDR11 </t>
  </si>
  <si>
    <t xml:space="preserve">Переход э/с d 160*110 мм ПЭ100 SDR11 </t>
  </si>
  <si>
    <t xml:space="preserve">Переход э/с d 160*90 мм ПЭ100 SDR11 </t>
  </si>
  <si>
    <t xml:space="preserve">Переход э/с d 160*63 мм ПЭ100 SDR11 </t>
  </si>
  <si>
    <t xml:space="preserve">Заглушка э/с d 32 мм ПЭ100 SDR11  </t>
  </si>
  <si>
    <t xml:space="preserve">Заглушка э/с d 090 мм ПЭ100 SDR11 </t>
  </si>
  <si>
    <t xml:space="preserve">Заглушка э/с d 110 мм ПЭ100 SDR11  </t>
  </si>
  <si>
    <t xml:space="preserve">Заглушка э/с d 160 мм ПЭ100 SDR11 </t>
  </si>
  <si>
    <t xml:space="preserve">Кран шаровый d 63 мм ПЭ100 SDR11 </t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</si>
  <si>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90 мм ПЭ100 SDR11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</si>
  <si>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160 мм ПЭ100 SDR11 </t>
    </r>
    <r>
      <rPr>
        <sz val="14"/>
        <color indexed="8"/>
        <rFont val="Times New Roman"/>
        <family val="1"/>
        <charset val="204"/>
      </rPr>
      <t xml:space="preserve"> </t>
    </r>
  </si>
  <si>
    <r>
      <t xml:space="preserve">Кран шаровый </t>
    </r>
    <r>
      <rPr>
        <sz val="14"/>
        <color indexed="63"/>
        <rFont val="Times New Roman"/>
        <family val="1"/>
        <charset val="204"/>
      </rPr>
      <t xml:space="preserve">d 225 мм ПЭ100 SDR11 </t>
    </r>
    <r>
      <rPr>
        <sz val="14"/>
        <color indexed="8"/>
        <rFont val="Times New Roman"/>
        <family val="1"/>
        <charset val="204"/>
      </rPr>
      <t xml:space="preserve"> </t>
    </r>
  </si>
  <si>
    <t>ПРАЙС ERA ATLANT
ЭЛЕКТРОСВАРНЫЕ ФИТИНГИ ПЭ 100
ШАРОВЫЕ КРАНЫ</t>
  </si>
  <si>
    <t>Тройник электросварной равносторонний</t>
  </si>
  <si>
    <t>Седловой отвод электросварной (с фрезой)</t>
  </si>
  <si>
    <t xml:space="preserve">Седелка э/с d 110*90 мм (без фрезы) ПЭ100 SDR11  </t>
  </si>
  <si>
    <t xml:space="preserve">Седелка э/с d 160*90 мм (без фрезы)  ПЭ100 SDR11  </t>
  </si>
  <si>
    <t xml:space="preserve">Седелка э/с d 160*110 мм (без фрезы)  ПЭ100 SDR11  </t>
  </si>
  <si>
    <t xml:space="preserve">Седелка э/с d 225*90 мм (без фрезы)  ПЭ100 SDR11  </t>
  </si>
  <si>
    <t xml:space="preserve">Седелка э/с d 225*110 мм (без фрезы)  ПЭ100 SDR11  </t>
  </si>
  <si>
    <t xml:space="preserve">Седелка э/с d 315*90 мм (без фрезы)  ПЭ100 SDR11  </t>
  </si>
  <si>
    <t xml:space="preserve">Седелка э/с d 315*110 мм (без фрезы)  ПЭ100 SDR11  </t>
  </si>
  <si>
    <t xml:space="preserve">Седелка э/с d 315*160 мм (без фрезы)  ПЭ100 SDR11  </t>
  </si>
  <si>
    <t>Отводы ПНД литые на 90 гр. SDR 17</t>
  </si>
  <si>
    <t>Отводы ПНД литые на 45 гр. SDR 17</t>
  </si>
  <si>
    <t>Тройники ПНД литые равнопроходные SDR 17</t>
  </si>
  <si>
    <t>Тройники ПНД литые неравнопроходные SDR 17</t>
  </si>
  <si>
    <t>Переходы ПНД литые SDR 17</t>
  </si>
  <si>
    <t>Цена за п.м.</t>
  </si>
  <si>
    <t>400-800 мм</t>
  </si>
  <si>
    <t>для1000 аппарата</t>
  </si>
  <si>
    <t>ATLANT A 1000 PRO</t>
  </si>
  <si>
    <t>ATLANT A 800 PRO</t>
  </si>
  <si>
    <t>ATLANT A 630 PRO</t>
  </si>
  <si>
    <t>ATLANT A 250 G PRO</t>
  </si>
  <si>
    <t>ATLANT A 160 G PRO</t>
  </si>
  <si>
    <t>ATLANT A 160 Z</t>
  </si>
  <si>
    <t>ATLANT A 160</t>
  </si>
  <si>
    <t>ATLANT A 160 G</t>
  </si>
  <si>
    <t>ATLANT A 250</t>
  </si>
  <si>
    <t>ATLANT A 250 G</t>
  </si>
  <si>
    <t>ATLANT A 630</t>
  </si>
  <si>
    <t>ATLANT A 800</t>
  </si>
  <si>
    <t>ATLANT A 1000</t>
  </si>
  <si>
    <t>ATLANT A 1200</t>
  </si>
  <si>
    <t>ATLANT A 1400</t>
  </si>
  <si>
    <t>ATLANT A 1600</t>
  </si>
  <si>
    <t>ATLANT A 315 PRO</t>
  </si>
  <si>
    <t>ATLANT A 1200 PRO</t>
  </si>
  <si>
    <t>Для стыковой сварки труб 630-1000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630, 710, 800, 900 мм и ЗИП.</t>
  </si>
  <si>
    <t>Для стыковой сварки труб 710-1200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710, 800, 900, 1000 мм и ЗИП.</t>
  </si>
  <si>
    <t>Для стыковой сварки труб 1000-1600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иторцевателя;  ящик с инструментами; документация; съемные алюминиевые вкладыши: d1000, 1200, 1400 мм и ЗИП.</t>
  </si>
  <si>
    <t>ATLANT A 1400 PRO</t>
  </si>
  <si>
    <t>ATLANT A 1600 PRO</t>
  </si>
  <si>
    <t>Для стыковой сварки труб 1000-1600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1000, 1200, 1400 мм и ЗИП.</t>
  </si>
  <si>
    <t>Для стыковой сварки труб 1000-1400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управления,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1000, 1200 мм и ЗИП.</t>
  </si>
  <si>
    <t>63-250 мм</t>
  </si>
  <si>
    <t>Аппарат с гидравлическим приводом для стыковой сварки труб диаметром 63-250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управления;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63, 75, 90, 110, 125, 140, 160, 180, 200, 225 мм и ЗИП.</t>
  </si>
  <si>
    <t>63 - 315 мм</t>
  </si>
  <si>
    <t>160- 500 мм</t>
  </si>
  <si>
    <t>1000-1400 мм</t>
  </si>
  <si>
    <t>1000-1600 мм</t>
  </si>
  <si>
    <t>Для стыковой сварки труб 160-500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управления; гидравлические шланги – 2 шт.; контейнер для хранения нагревательного элемента и торцевателя;  ящик с инструментами; документация; съемные алюминиевые вкладыши: d 160, 180, 200, 225, 250, 280, 315, 355, 400, 450 мм и ЗИП.</t>
  </si>
  <si>
    <t>Аппарат с гидравлическим приводом для сварки труб номинальным диаметром от 63 до 315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управления; гидравлические шланги – 2 шт.; контейнер для хранения  нагревательного элемента и торцевателя;  ящик с инструментами; документация; съемные алюминиевые вкладыши: d 63, 75, 90,  110, 125, 140, 160, 180, 200, 225, 250, 280мм и ЗИП.</t>
  </si>
  <si>
    <t>Аппарат ATLANT A 250 с механическим приводом для сварки труб диаметром от 63 до 250 мм.
В комплекте: позиционер с механическим приводом; нагревательный элемент с электронным поддержанием и регулятором температуры; торцеватель с электроприводом; контейнер для хранения нагревательного элемента и торцевателя; инструментальный ящик; съемные алюминиевые вкладыши: d 63, 75, 90, 110, 125, 140, 160, 180, 200, 225 мм и ЗИП;</t>
  </si>
  <si>
    <t>Аппарат с гидравлическим приводом для сварки труб номинальным диаметром от 75 до 315 мм.
В комплекте: позиционер с гидравлическим приводом; нагревательный элемент с электронным поддержанием и регулятором температуры; торцеватель с электроприводом; гидроагрегат с блоком управления; гидравлические шланги – 2 шт.; контейнер для хранения  нагревательного элемента и торцевателя;  ящик с инструментами; документация; съемные алюминиевые вкладыши: d 75, 90,  110, 125, 140, 160, 180, 200, 225, 250, 280 мм и ЗИП.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</si>
</sst>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[$€-2]\ #,##0.0"/>
    <numFmt numFmtId="165" formatCode="#,##0\ &quot;₽&quot;"/>
    <numFmt numFmtId="166" formatCode="_-* #,##0\ _₽_-;\-* #,##0\ _₽_-;_-* &quot;-&quot;??\ _₽_-;_-@"/>
    <numFmt numFmtId="167" formatCode="#,##0.00\ _₽"/>
    <numFmt numFmtId="168" formatCode="_-* #,##0.00\ _₽_-;\-* #,##0.00\ _₽_-;_-* &quot;-&quot;??\ _₽_-;_-@_-"/>
    <numFmt numFmtId="169" formatCode="_-* #,##0.0\ _₽_-;\-* #,##0.0\ _₽_-;_-* &quot;-&quot;??\ _₽_-;_-@_-"/>
    <numFmt numFmtId="170" formatCode="#,##0.00\ &quot;₽&quot;"/>
    <numFmt numFmtId="171" formatCode="_-* #,##0\ _₽_-;\-* #,##0\ _₽_-;_-* &quot;-&quot;??\ _₽_-;_-@_-"/>
    <numFmt numFmtId="172" formatCode="_-* #,##0.00_р_._-;\-* #,##0.00_р_._-;_-* &quot;-&quot;??_р_._-;_-@_-"/>
    <numFmt numFmtId="173" formatCode="#,##0.0&quot; т.&quot;"/>
    <numFmt numFmtId="174" formatCode="#,##0&quot;р.&quot;"/>
    <numFmt numFmtId="175" formatCode="_-* #,##0_р_._-;\-* #,##0_р_._-;_-* &quot;-&quot;??_р_._-;_-@_-"/>
    <numFmt numFmtId="176" formatCode="#,##0.00&quot; кг.&quot;"/>
    <numFmt numFmtId="177" formatCode="#,##0&quot; м&quot;"/>
    <numFmt numFmtId="178" formatCode="#,##0&quot; шт.&quot;"/>
    <numFmt numFmtId="179" formatCode="#,##0.00&quot;р.&quot;"/>
    <numFmt numFmtId="180" formatCode="#,##0&quot; мм&quot;"/>
    <numFmt numFmtId="181" formatCode="#,##0.0&quot; шт.&quot;"/>
  </numFmts>
  <fonts count="8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4"/>
      <color rgb="FF000000"/>
      <name val="Times New Roman"/>
    </font>
    <font>
      <sz val="10"/>
      <name val="Calibri"/>
    </font>
    <font>
      <b/>
      <sz val="14"/>
      <color theme="0"/>
      <name val="Times New Roman"/>
    </font>
    <font>
      <b/>
      <sz val="14"/>
      <color theme="1"/>
      <name val="Times New Roman"/>
    </font>
    <font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2"/>
      <color theme="1"/>
      <name val="Times"/>
      <family val="1"/>
    </font>
    <font>
      <u/>
      <sz val="10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9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 Cyr"/>
      <family val="2"/>
      <charset val="204"/>
    </font>
    <font>
      <vertAlign val="superscript"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8"/>
      <color rgb="FF00B0F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9" tint="-0.249977111117893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b/>
      <sz val="16"/>
      <color rgb="FF00009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theme="10"/>
      <name val="Times New Roman"/>
      <charset val="204"/>
    </font>
    <font>
      <b/>
      <i/>
      <sz val="12"/>
      <color theme="1"/>
      <name val="Times New Roman"/>
      <family val="1"/>
      <charset val="204"/>
    </font>
    <font>
      <b/>
      <u/>
      <sz val="14"/>
      <color rgb="FF000099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1F497D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u/>
      <sz val="12"/>
      <color theme="0"/>
      <name val="Times New Roman"/>
      <family val="1"/>
      <charset val="204"/>
    </font>
    <font>
      <sz val="10"/>
      <color theme="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0"/>
      <name val="Times New Roman"/>
      <family val="1"/>
      <charset val="204"/>
    </font>
    <font>
      <sz val="10"/>
      <name val="Arial Cyr"/>
      <charset val="204"/>
    </font>
    <font>
      <b/>
      <sz val="12"/>
      <color rgb="FF007434"/>
      <name val="Times New Roman"/>
      <family val="1"/>
      <charset val="204"/>
    </font>
    <font>
      <b/>
      <sz val="14"/>
      <color rgb="FF00539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1"/>
      <color rgb="FF00009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b/>
      <sz val="10"/>
      <color theme="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2"/>
      <color rgb="FF000099"/>
      <name val="Times New Roman"/>
      <family val="1"/>
    </font>
    <font>
      <b/>
      <sz val="12"/>
      <color theme="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056CBB"/>
        <bgColor rgb="FF056CBB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56CB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BD76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theme="0"/>
      </patternFill>
    </fill>
    <fill>
      <patternFill patternType="solid">
        <fgColor rgb="FF848686"/>
      </patternFill>
    </fill>
    <fill>
      <patternFill patternType="solid">
        <fgColor rgb="FF2081EC"/>
      </patternFill>
    </fill>
    <fill>
      <patternFill patternType="solid">
        <fgColor rgb="FF294183"/>
        <bgColor indexed="64"/>
      </patternFill>
    </fill>
    <fill>
      <patternFill patternType="solid">
        <fgColor rgb="FFDEC50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7CE37"/>
        <bgColor indexed="64"/>
      </patternFill>
    </fill>
  </fills>
  <borders count="1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</borders>
  <cellStyleXfs count="19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12" fillId="0" borderId="0" applyNumberFormat="0" applyFill="0" applyBorder="0" applyAlignment="0" applyProtection="0"/>
    <xf numFmtId="0" fontId="2" fillId="0" borderId="0"/>
    <xf numFmtId="0" fontId="23" fillId="0" borderId="0"/>
    <xf numFmtId="168" fontId="2" fillId="0" borderId="0" applyFont="0" applyFill="0" applyBorder="0" applyAlignment="0" applyProtection="0"/>
    <xf numFmtId="0" fontId="42" fillId="0" borderId="0"/>
    <xf numFmtId="168" fontId="4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9" fontId="42" fillId="0" borderId="0" applyFont="0" applyFill="0" applyBorder="0" applyAlignment="0" applyProtection="0"/>
    <xf numFmtId="0" fontId="55" fillId="0" borderId="0"/>
    <xf numFmtId="9" fontId="55" fillId="0" borderId="0" applyFont="0" applyFill="0" applyBorder="0" applyAlignment="0" applyProtection="0"/>
    <xf numFmtId="168" fontId="55" fillId="0" borderId="0" applyFont="0" applyFill="0" applyBorder="0" applyAlignment="0" applyProtection="0"/>
    <xf numFmtId="0" fontId="62" fillId="0" borderId="0"/>
    <xf numFmtId="0" fontId="1" fillId="0" borderId="0"/>
    <xf numFmtId="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55" fillId="0" borderId="0"/>
  </cellStyleXfs>
  <cellXfs count="927">
    <xf numFmtId="0" fontId="0" fillId="0" borderId="0" xfId="0"/>
    <xf numFmtId="0" fontId="4" fillId="0" borderId="0" xfId="2" applyAlignment="1">
      <alignment horizontal="left" vertical="top"/>
    </xf>
    <xf numFmtId="0" fontId="5" fillId="2" borderId="0" xfId="2" applyFont="1" applyFill="1" applyAlignment="1">
      <alignment horizontal="left" vertical="center"/>
    </xf>
    <xf numFmtId="0" fontId="5" fillId="0" borderId="0" xfId="2" applyFont="1" applyAlignment="1">
      <alignment horizontal="left" vertical="center"/>
    </xf>
    <xf numFmtId="164" fontId="5" fillId="0" borderId="0" xfId="2" applyNumberFormat="1" applyFont="1" applyAlignment="1">
      <alignment horizontal="left" vertical="center"/>
    </xf>
    <xf numFmtId="0" fontId="5" fillId="2" borderId="0" xfId="2" applyFont="1" applyFill="1" applyAlignment="1">
      <alignment horizontal="center" vertical="center"/>
    </xf>
    <xf numFmtId="164" fontId="5" fillId="2" borderId="0" xfId="2" applyNumberFormat="1" applyFont="1" applyFill="1" applyAlignment="1">
      <alignment horizontal="left" vertical="center"/>
    </xf>
    <xf numFmtId="165" fontId="5" fillId="3" borderId="2" xfId="2" applyNumberFormat="1" applyFont="1" applyFill="1" applyBorder="1" applyAlignment="1">
      <alignment horizontal="center" vertical="center" shrinkToFit="1"/>
    </xf>
    <xf numFmtId="166" fontId="5" fillId="3" borderId="3" xfId="2" applyNumberFormat="1" applyFont="1" applyFill="1" applyBorder="1" applyAlignment="1">
      <alignment horizontal="center" vertical="center" shrinkToFit="1"/>
    </xf>
    <xf numFmtId="1" fontId="5" fillId="3" borderId="4" xfId="2" applyNumberFormat="1" applyFont="1" applyFill="1" applyBorder="1" applyAlignment="1">
      <alignment horizontal="left" vertical="center" shrinkToFit="1"/>
    </xf>
    <xf numFmtId="0" fontId="5" fillId="2" borderId="5" xfId="2" applyFont="1" applyFill="1" applyBorder="1" applyAlignment="1">
      <alignment vertical="center"/>
    </xf>
    <xf numFmtId="165" fontId="5" fillId="2" borderId="6" xfId="2" applyNumberFormat="1" applyFont="1" applyFill="1" applyBorder="1" applyAlignment="1">
      <alignment horizontal="center" vertical="center" shrinkToFit="1"/>
    </xf>
    <xf numFmtId="166" fontId="5" fillId="2" borderId="7" xfId="2" applyNumberFormat="1" applyFont="1" applyFill="1" applyBorder="1" applyAlignment="1">
      <alignment horizontal="center" vertical="center" shrinkToFit="1"/>
    </xf>
    <xf numFmtId="1" fontId="5" fillId="2" borderId="4" xfId="2" applyNumberFormat="1" applyFont="1" applyFill="1" applyBorder="1" applyAlignment="1">
      <alignment horizontal="left" vertical="center" shrinkToFit="1"/>
    </xf>
    <xf numFmtId="0" fontId="5" fillId="2" borderId="8" xfId="2" applyFont="1" applyFill="1" applyBorder="1" applyAlignment="1">
      <alignment vertical="center"/>
    </xf>
    <xf numFmtId="0" fontId="5" fillId="2" borderId="0" xfId="2" applyFont="1" applyFill="1" applyAlignment="1">
      <alignment horizontal="left" wrapText="1"/>
    </xf>
    <xf numFmtId="165" fontId="5" fillId="2" borderId="12" xfId="2" applyNumberFormat="1" applyFont="1" applyFill="1" applyBorder="1" applyAlignment="1">
      <alignment horizontal="center" vertical="center" shrinkToFit="1"/>
    </xf>
    <xf numFmtId="166" fontId="5" fillId="2" borderId="13" xfId="2" applyNumberFormat="1" applyFont="1" applyFill="1" applyBorder="1" applyAlignment="1">
      <alignment horizontal="center" vertical="center" shrinkToFit="1"/>
    </xf>
    <xf numFmtId="1" fontId="5" fillId="2" borderId="14" xfId="2" applyNumberFormat="1" applyFont="1" applyFill="1" applyBorder="1" applyAlignment="1">
      <alignment horizontal="left" vertical="center" shrinkToFit="1"/>
    </xf>
    <xf numFmtId="0" fontId="5" fillId="2" borderId="0" xfId="2" applyFont="1" applyFill="1" applyAlignment="1">
      <alignment horizontal="left"/>
    </xf>
    <xf numFmtId="165" fontId="5" fillId="3" borderId="6" xfId="2" applyNumberFormat="1" applyFont="1" applyFill="1" applyBorder="1" applyAlignment="1">
      <alignment horizontal="center" vertical="center" shrinkToFit="1"/>
    </xf>
    <xf numFmtId="166" fontId="5" fillId="3" borderId="7" xfId="2" applyNumberFormat="1" applyFont="1" applyFill="1" applyBorder="1" applyAlignment="1">
      <alignment horizontal="center" vertical="center" shrinkToFit="1"/>
    </xf>
    <xf numFmtId="0" fontId="7" fillId="5" borderId="22" xfId="2" applyFont="1" applyFill="1" applyBorder="1" applyAlignment="1">
      <alignment horizontal="center" vertical="center" wrapText="1"/>
    </xf>
    <xf numFmtId="0" fontId="7" fillId="5" borderId="23" xfId="2" applyFont="1" applyFill="1" applyBorder="1" applyAlignment="1">
      <alignment horizontal="center" vertical="center" wrapText="1"/>
    </xf>
    <xf numFmtId="0" fontId="5" fillId="2" borderId="24" xfId="2" applyFont="1" applyFill="1" applyBorder="1" applyAlignment="1">
      <alignment vertical="center"/>
    </xf>
    <xf numFmtId="0" fontId="8" fillId="2" borderId="25" xfId="2" applyFont="1" applyFill="1" applyBorder="1" applyAlignment="1">
      <alignment horizontal="center" vertical="center" wrapText="1"/>
    </xf>
    <xf numFmtId="0" fontId="8" fillId="2" borderId="26" xfId="2" applyFont="1" applyFill="1" applyBorder="1" applyAlignment="1">
      <alignment horizontal="center" vertical="center" wrapText="1"/>
    </xf>
    <xf numFmtId="0" fontId="8" fillId="2" borderId="27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vertical="center"/>
    </xf>
    <xf numFmtId="0" fontId="0" fillId="6" borderId="0" xfId="0" applyFill="1"/>
    <xf numFmtId="165" fontId="9" fillId="7" borderId="10" xfId="0" applyNumberFormat="1" applyFont="1" applyFill="1" applyBorder="1" applyAlignment="1" applyProtection="1">
      <alignment horizontal="center" shrinkToFit="1"/>
      <protection hidden="1"/>
    </xf>
    <xf numFmtId="165" fontId="9" fillId="7" borderId="32" xfId="0" applyNumberFormat="1" applyFont="1" applyFill="1" applyBorder="1" applyAlignment="1" applyProtection="1">
      <alignment horizontal="center" shrinkToFit="1"/>
      <protection hidden="1"/>
    </xf>
    <xf numFmtId="1" fontId="9" fillId="7" borderId="32" xfId="0" applyNumberFormat="1" applyFont="1" applyFill="1" applyBorder="1" applyAlignment="1" applyProtection="1">
      <alignment horizontal="center" shrinkToFit="1"/>
      <protection hidden="1"/>
    </xf>
    <xf numFmtId="165" fontId="9" fillId="6" borderId="10" xfId="0" applyNumberFormat="1" applyFont="1" applyFill="1" applyBorder="1" applyAlignment="1" applyProtection="1">
      <alignment horizontal="center" shrinkToFit="1"/>
      <protection hidden="1"/>
    </xf>
    <xf numFmtId="1" fontId="9" fillId="6" borderId="10" xfId="0" applyNumberFormat="1" applyFont="1" applyFill="1" applyBorder="1" applyAlignment="1" applyProtection="1">
      <alignment horizontal="center" shrinkToFit="1"/>
      <protection hidden="1"/>
    </xf>
    <xf numFmtId="1" fontId="9" fillId="7" borderId="10" xfId="0" applyNumberFormat="1" applyFont="1" applyFill="1" applyBorder="1" applyAlignment="1" applyProtection="1">
      <alignment horizontal="center" shrinkToFit="1"/>
      <protection hidden="1"/>
    </xf>
    <xf numFmtId="0" fontId="11" fillId="6" borderId="0" xfId="0" applyFont="1" applyFill="1"/>
    <xf numFmtId="0" fontId="10" fillId="8" borderId="9" xfId="0" applyFont="1" applyFill="1" applyBorder="1" applyAlignment="1" applyProtection="1">
      <alignment horizontal="center" vertical="center" wrapText="1"/>
      <protection hidden="1"/>
    </xf>
    <xf numFmtId="0" fontId="10" fillId="8" borderId="10" xfId="0" applyFont="1" applyFill="1" applyBorder="1" applyAlignment="1" applyProtection="1">
      <alignment horizontal="center" vertical="center" wrapText="1"/>
      <protection hidden="1"/>
    </xf>
    <xf numFmtId="165" fontId="9" fillId="6" borderId="32" xfId="0" applyNumberFormat="1" applyFont="1" applyFill="1" applyBorder="1" applyAlignment="1" applyProtection="1">
      <alignment horizontal="center" shrinkToFit="1"/>
      <protection hidden="1"/>
    </xf>
    <xf numFmtId="1" fontId="9" fillId="6" borderId="32" xfId="0" applyNumberFormat="1" applyFont="1" applyFill="1" applyBorder="1" applyAlignment="1" applyProtection="1">
      <alignment horizontal="center" shrinkToFit="1"/>
      <protection hidden="1"/>
    </xf>
    <xf numFmtId="0" fontId="9" fillId="6" borderId="0" xfId="0" applyFont="1" applyFill="1" applyAlignment="1" applyProtection="1">
      <alignment horizontal="left" vertical="center"/>
      <protection hidden="1"/>
    </xf>
    <xf numFmtId="0" fontId="17" fillId="6" borderId="0" xfId="4" applyFont="1" applyFill="1"/>
    <xf numFmtId="167" fontId="18" fillId="6" borderId="0" xfId="4" applyNumberFormat="1" applyFont="1" applyFill="1" applyAlignment="1">
      <alignment horizontal="center" vertical="center" wrapText="1"/>
    </xf>
    <xf numFmtId="0" fontId="19" fillId="6" borderId="0" xfId="4" applyFont="1" applyFill="1" applyAlignment="1">
      <alignment vertical="center"/>
    </xf>
    <xf numFmtId="167" fontId="17" fillId="6" borderId="0" xfId="4" applyNumberFormat="1" applyFont="1" applyFill="1" applyAlignment="1">
      <alignment horizontal="center"/>
    </xf>
    <xf numFmtId="0" fontId="18" fillId="6" borderId="0" xfId="4" applyFont="1" applyFill="1" applyAlignment="1">
      <alignment horizontal="left"/>
    </xf>
    <xf numFmtId="0" fontId="18" fillId="6" borderId="0" xfId="4" applyFont="1" applyFill="1" applyAlignment="1">
      <alignment horizontal="left" vertical="center"/>
    </xf>
    <xf numFmtId="167" fontId="18" fillId="0" borderId="10" xfId="4" applyNumberFormat="1" applyFont="1" applyBorder="1" applyAlignment="1">
      <alignment horizontal="center" vertical="center" wrapText="1"/>
    </xf>
    <xf numFmtId="0" fontId="19" fillId="0" borderId="10" xfId="4" applyFont="1" applyBorder="1" applyAlignment="1">
      <alignment vertical="center"/>
    </xf>
    <xf numFmtId="0" fontId="17" fillId="0" borderId="10" xfId="4" applyFont="1" applyBorder="1" applyAlignment="1">
      <alignment horizontal="center"/>
    </xf>
    <xf numFmtId="0" fontId="17" fillId="0" borderId="10" xfId="4" applyFont="1" applyBorder="1" applyAlignment="1">
      <alignment horizontal="center" vertical="center" wrapText="1"/>
    </xf>
    <xf numFmtId="0" fontId="19" fillId="6" borderId="0" xfId="4" applyFont="1" applyFill="1" applyAlignment="1">
      <alignment horizontal="left" vertical="center"/>
    </xf>
    <xf numFmtId="167" fontId="17" fillId="0" borderId="10" xfId="4" applyNumberFormat="1" applyFont="1" applyBorder="1" applyAlignment="1">
      <alignment horizontal="center"/>
    </xf>
    <xf numFmtId="0" fontId="18" fillId="0" borderId="10" xfId="4" applyFont="1" applyBorder="1" applyAlignment="1">
      <alignment horizontal="left"/>
    </xf>
    <xf numFmtId="0" fontId="18" fillId="0" borderId="10" xfId="4" applyFont="1" applyBorder="1" applyAlignment="1">
      <alignment horizontal="left" vertical="center"/>
    </xf>
    <xf numFmtId="0" fontId="19" fillId="0" borderId="10" xfId="4" applyFont="1" applyBorder="1" applyAlignment="1">
      <alignment horizontal="left" vertical="center"/>
    </xf>
    <xf numFmtId="0" fontId="19" fillId="0" borderId="10" xfId="4" applyFont="1" applyBorder="1" applyAlignment="1">
      <alignment horizontal="center" vertical="center"/>
    </xf>
    <xf numFmtId="167" fontId="18" fillId="0" borderId="10" xfId="4" applyNumberFormat="1" applyFont="1" applyBorder="1" applyAlignment="1">
      <alignment horizontal="center"/>
    </xf>
    <xf numFmtId="0" fontId="19" fillId="0" borderId="10" xfId="4" applyFont="1" applyBorder="1" applyAlignment="1">
      <alignment horizontal="center" vertical="center" wrapText="1"/>
    </xf>
    <xf numFmtId="167" fontId="18" fillId="0" borderId="10" xfId="4" applyNumberFormat="1" applyFont="1" applyBorder="1" applyAlignment="1">
      <alignment horizontal="center" vertical="center"/>
    </xf>
    <xf numFmtId="0" fontId="18" fillId="0" borderId="10" xfId="4" applyFont="1" applyBorder="1" applyAlignment="1">
      <alignment horizontal="center" vertical="center"/>
    </xf>
    <xf numFmtId="0" fontId="19" fillId="6" borderId="10" xfId="4" applyFont="1" applyFill="1" applyBorder="1" applyAlignment="1">
      <alignment horizontal="center" vertical="center" wrapText="1"/>
    </xf>
    <xf numFmtId="0" fontId="18" fillId="0" borderId="10" xfId="4" applyFont="1" applyBorder="1" applyAlignment="1">
      <alignment horizontal="center" vertical="center" wrapText="1"/>
    </xf>
    <xf numFmtId="0" fontId="22" fillId="8" borderId="10" xfId="5" applyFont="1" applyFill="1" applyBorder="1" applyAlignment="1">
      <alignment horizontal="center" vertical="center" wrapText="1"/>
    </xf>
    <xf numFmtId="0" fontId="17" fillId="6" borderId="0" xfId="4" applyFont="1" applyFill="1" applyAlignment="1">
      <alignment wrapText="1"/>
    </xf>
    <xf numFmtId="167" fontId="17" fillId="0" borderId="10" xfId="4" applyNumberFormat="1" applyFont="1" applyBorder="1" applyAlignment="1">
      <alignment horizontal="center" wrapText="1"/>
    </xf>
    <xf numFmtId="0" fontId="18" fillId="0" borderId="10" xfId="4" applyFont="1" applyBorder="1" applyAlignment="1">
      <alignment horizontal="left" wrapText="1"/>
    </xf>
    <xf numFmtId="0" fontId="17" fillId="6" borderId="10" xfId="4" applyFont="1" applyFill="1" applyBorder="1" applyAlignment="1">
      <alignment wrapText="1"/>
    </xf>
    <xf numFmtId="0" fontId="18" fillId="0" borderId="10" xfId="4" applyFont="1" applyBorder="1" applyAlignment="1">
      <alignment horizontal="left" vertical="center" wrapText="1"/>
    </xf>
    <xf numFmtId="0" fontId="19" fillId="0" borderId="10" xfId="4" applyFont="1" applyBorder="1" applyAlignment="1">
      <alignment horizontal="left" vertical="center" wrapText="1"/>
    </xf>
    <xf numFmtId="0" fontId="19" fillId="0" borderId="10" xfId="4" applyFont="1" applyBorder="1" applyAlignment="1">
      <alignment vertical="center" wrapText="1"/>
    </xf>
    <xf numFmtId="167" fontId="18" fillId="0" borderId="10" xfId="4" applyNumberFormat="1" applyFont="1" applyBorder="1" applyAlignment="1">
      <alignment horizontal="center" wrapText="1"/>
    </xf>
    <xf numFmtId="0" fontId="30" fillId="6" borderId="0" xfId="4" applyFont="1" applyFill="1" applyAlignment="1">
      <alignment wrapText="1"/>
    </xf>
    <xf numFmtId="0" fontId="17" fillId="6" borderId="0" xfId="4" applyFont="1" applyFill="1" applyProtection="1">
      <protection hidden="1"/>
    </xf>
    <xf numFmtId="169" fontId="14" fillId="7" borderId="10" xfId="6" applyNumberFormat="1" applyFont="1" applyFill="1" applyBorder="1" applyAlignment="1" applyProtection="1">
      <alignment horizontal="center" vertical="center"/>
      <protection hidden="1"/>
    </xf>
    <xf numFmtId="0" fontId="10" fillId="8" borderId="33" xfId="4" applyFont="1" applyFill="1" applyBorder="1" applyAlignment="1" applyProtection="1">
      <alignment horizontal="center"/>
      <protection hidden="1"/>
    </xf>
    <xf numFmtId="169" fontId="14" fillId="6" borderId="10" xfId="6" applyNumberFormat="1" applyFont="1" applyFill="1" applyBorder="1" applyAlignment="1" applyProtection="1">
      <alignment horizontal="center" vertical="center"/>
      <protection hidden="1"/>
    </xf>
    <xf numFmtId="0" fontId="10" fillId="8" borderId="34" xfId="4" applyFont="1" applyFill="1" applyBorder="1" applyAlignment="1" applyProtection="1">
      <alignment horizontal="center"/>
      <protection hidden="1"/>
    </xf>
    <xf numFmtId="0" fontId="10" fillId="8" borderId="51" xfId="4" applyFont="1" applyFill="1" applyBorder="1" applyAlignment="1" applyProtection="1">
      <alignment horizontal="center"/>
      <protection hidden="1"/>
    </xf>
    <xf numFmtId="0" fontId="35" fillId="8" borderId="9" xfId="4" applyFont="1" applyFill="1" applyBorder="1" applyAlignment="1" applyProtection="1">
      <alignment horizontal="center" vertical="center" wrapText="1"/>
      <protection hidden="1"/>
    </xf>
    <xf numFmtId="0" fontId="35" fillId="8" borderId="10" xfId="4" applyFont="1" applyFill="1" applyBorder="1" applyAlignment="1" applyProtection="1">
      <alignment horizontal="center" vertical="center" wrapText="1"/>
      <protection hidden="1"/>
    </xf>
    <xf numFmtId="0" fontId="22" fillId="8" borderId="9" xfId="4" applyFont="1" applyFill="1" applyBorder="1" applyAlignment="1" applyProtection="1">
      <alignment horizontal="center" vertical="center"/>
      <protection hidden="1"/>
    </xf>
    <xf numFmtId="0" fontId="22" fillId="8" borderId="42" xfId="4" applyFont="1" applyFill="1" applyBorder="1" applyAlignment="1" applyProtection="1">
      <alignment horizontal="center" vertical="center"/>
      <protection hidden="1"/>
    </xf>
    <xf numFmtId="0" fontId="22" fillId="8" borderId="10" xfId="4" applyFont="1" applyFill="1" applyBorder="1" applyAlignment="1" applyProtection="1">
      <alignment horizontal="center" vertical="center"/>
      <protection hidden="1"/>
    </xf>
    <xf numFmtId="0" fontId="10" fillId="8" borderId="54" xfId="4" applyFont="1" applyFill="1" applyBorder="1" applyAlignment="1" applyProtection="1">
      <alignment horizontal="center" vertical="center"/>
      <protection hidden="1"/>
    </xf>
    <xf numFmtId="0" fontId="10" fillId="8" borderId="45" xfId="4" applyFont="1" applyFill="1" applyBorder="1" applyAlignment="1" applyProtection="1">
      <alignment horizontal="center" vertical="center"/>
      <protection hidden="1"/>
    </xf>
    <xf numFmtId="0" fontId="10" fillId="8" borderId="52" xfId="4" applyFont="1" applyFill="1" applyBorder="1" applyAlignment="1" applyProtection="1">
      <alignment horizontal="center" vertical="center"/>
      <protection hidden="1"/>
    </xf>
    <xf numFmtId="0" fontId="9" fillId="6" borderId="0" xfId="4" applyFont="1" applyFill="1" applyAlignment="1" applyProtection="1">
      <alignment horizontal="left" vertical="center"/>
      <protection hidden="1"/>
    </xf>
    <xf numFmtId="0" fontId="13" fillId="11" borderId="56" xfId="4" applyFont="1" applyFill="1" applyBorder="1" applyAlignment="1" applyProtection="1">
      <alignment vertical="center" wrapText="1"/>
      <protection hidden="1"/>
    </xf>
    <xf numFmtId="0" fontId="40" fillId="6" borderId="58" xfId="3" applyFont="1" applyFill="1" applyBorder="1" applyAlignment="1" applyProtection="1">
      <alignment vertical="center" wrapText="1"/>
      <protection hidden="1"/>
    </xf>
    <xf numFmtId="0" fontId="9" fillId="0" borderId="0" xfId="4" applyFont="1" applyAlignment="1" applyProtection="1">
      <alignment horizontal="left" vertical="center"/>
      <protection hidden="1"/>
    </xf>
    <xf numFmtId="0" fontId="17" fillId="10" borderId="9" xfId="4" applyFont="1" applyFill="1" applyBorder="1" applyAlignment="1" applyProtection="1">
      <alignment horizontal="center" vertical="center"/>
      <protection hidden="1"/>
    </xf>
    <xf numFmtId="0" fontId="17" fillId="10" borderId="10" xfId="4" applyFont="1" applyFill="1" applyBorder="1" applyAlignment="1" applyProtection="1">
      <alignment horizontal="center" vertical="center"/>
      <protection hidden="1"/>
    </xf>
    <xf numFmtId="2" fontId="17" fillId="0" borderId="10" xfId="4" applyNumberFormat="1" applyFont="1" applyBorder="1" applyAlignment="1" applyProtection="1">
      <alignment horizontal="center" vertical="center"/>
      <protection hidden="1"/>
    </xf>
    <xf numFmtId="0" fontId="20" fillId="0" borderId="34" xfId="4" applyFont="1" applyBorder="1" applyAlignment="1" applyProtection="1">
      <alignment horizontal="right"/>
      <protection hidden="1"/>
    </xf>
    <xf numFmtId="2" fontId="17" fillId="0" borderId="9" xfId="4" applyNumberFormat="1" applyFont="1" applyBorder="1" applyAlignment="1" applyProtection="1">
      <alignment horizontal="center" vertical="center"/>
      <protection hidden="1"/>
    </xf>
    <xf numFmtId="0" fontId="20" fillId="0" borderId="51" xfId="4" applyFont="1" applyBorder="1" applyAlignment="1" applyProtection="1">
      <alignment horizontal="right"/>
      <protection hidden="1"/>
    </xf>
    <xf numFmtId="0" fontId="41" fillId="0" borderId="9" xfId="4" applyFont="1" applyBorder="1" applyAlignment="1" applyProtection="1">
      <alignment horizontal="center" vertical="center" wrapText="1"/>
      <protection hidden="1"/>
    </xf>
    <xf numFmtId="0" fontId="41" fillId="0" borderId="10" xfId="4" applyFont="1" applyBorder="1" applyAlignment="1" applyProtection="1">
      <alignment horizontal="center" vertical="center" wrapText="1"/>
      <protection hidden="1"/>
    </xf>
    <xf numFmtId="0" fontId="20" fillId="0" borderId="42" xfId="4" applyFont="1" applyBorder="1" applyProtection="1">
      <protection hidden="1"/>
    </xf>
    <xf numFmtId="0" fontId="20" fillId="0" borderId="10" xfId="4" applyFont="1" applyBorder="1" applyProtection="1">
      <protection hidden="1"/>
    </xf>
    <xf numFmtId="0" fontId="20" fillId="0" borderId="37" xfId="4" applyFont="1" applyBorder="1" applyProtection="1">
      <protection hidden="1"/>
    </xf>
    <xf numFmtId="0" fontId="20" fillId="0" borderId="52" xfId="4" applyFont="1" applyBorder="1" applyProtection="1">
      <protection hidden="1"/>
    </xf>
    <xf numFmtId="0" fontId="17" fillId="7" borderId="39" xfId="4" applyFont="1" applyFill="1" applyBorder="1" applyAlignment="1" applyProtection="1">
      <alignment horizontal="center" vertical="center"/>
      <protection hidden="1"/>
    </xf>
    <xf numFmtId="0" fontId="17" fillId="7" borderId="32" xfId="4" applyFont="1" applyFill="1" applyBorder="1" applyAlignment="1" applyProtection="1">
      <alignment horizontal="center" vertical="center"/>
      <protection hidden="1"/>
    </xf>
    <xf numFmtId="2" fontId="17" fillId="0" borderId="32" xfId="4" applyNumberFormat="1" applyFont="1" applyBorder="1" applyAlignment="1" applyProtection="1">
      <alignment horizontal="center" vertical="center"/>
      <protection hidden="1"/>
    </xf>
    <xf numFmtId="0" fontId="20" fillId="0" borderId="33" xfId="4" applyFont="1" applyBorder="1" applyProtection="1">
      <protection hidden="1"/>
    </xf>
    <xf numFmtId="2" fontId="17" fillId="7" borderId="9" xfId="4" applyNumberFormat="1" applyFont="1" applyFill="1" applyBorder="1" applyAlignment="1" applyProtection="1">
      <alignment horizontal="center" vertical="center"/>
      <protection hidden="1"/>
    </xf>
    <xf numFmtId="2" fontId="17" fillId="7" borderId="10" xfId="4" applyNumberFormat="1" applyFont="1" applyFill="1" applyBorder="1" applyAlignment="1" applyProtection="1">
      <alignment horizontal="center" vertical="center"/>
      <protection hidden="1"/>
    </xf>
    <xf numFmtId="0" fontId="17" fillId="7" borderId="10" xfId="4" applyFont="1" applyFill="1" applyBorder="1" applyAlignment="1" applyProtection="1">
      <alignment horizontal="center" vertical="center"/>
      <protection hidden="1"/>
    </xf>
    <xf numFmtId="0" fontId="20" fillId="0" borderId="34" xfId="4" applyFont="1" applyBorder="1" applyProtection="1">
      <protection hidden="1"/>
    </xf>
    <xf numFmtId="2" fontId="17" fillId="6" borderId="10" xfId="4" applyNumberFormat="1" applyFont="1" applyFill="1" applyBorder="1" applyAlignment="1" applyProtection="1">
      <alignment horizontal="center" vertical="center"/>
      <protection hidden="1"/>
    </xf>
    <xf numFmtId="0" fontId="17" fillId="6" borderId="10" xfId="4" applyFont="1" applyFill="1" applyBorder="1" applyAlignment="1" applyProtection="1">
      <alignment horizontal="center" vertical="center"/>
      <protection hidden="1"/>
    </xf>
    <xf numFmtId="2" fontId="17" fillId="6" borderId="9" xfId="4" applyNumberFormat="1" applyFont="1" applyFill="1" applyBorder="1" applyAlignment="1" applyProtection="1">
      <alignment horizontal="center" vertical="center"/>
      <protection hidden="1"/>
    </xf>
    <xf numFmtId="0" fontId="20" fillId="0" borderId="51" xfId="4" applyFont="1" applyBorder="1" applyProtection="1">
      <protection hidden="1"/>
    </xf>
    <xf numFmtId="0" fontId="20" fillId="0" borderId="9" xfId="4" applyFont="1" applyBorder="1" applyAlignment="1" applyProtection="1">
      <alignment horizontal="center"/>
      <protection hidden="1"/>
    </xf>
    <xf numFmtId="0" fontId="20" fillId="0" borderId="10" xfId="4" applyFont="1" applyBorder="1" applyAlignment="1" applyProtection="1">
      <alignment horizontal="center"/>
      <protection hidden="1"/>
    </xf>
    <xf numFmtId="0" fontId="9" fillId="6" borderId="60" xfId="4" applyFont="1" applyFill="1" applyBorder="1" applyAlignment="1" applyProtection="1">
      <alignment horizontal="left" vertical="center"/>
      <protection hidden="1"/>
    </xf>
    <xf numFmtId="0" fontId="9" fillId="6" borderId="62" xfId="4" applyFont="1" applyFill="1" applyBorder="1" applyAlignment="1" applyProtection="1">
      <alignment horizontal="left" vertical="center"/>
      <protection hidden="1"/>
    </xf>
    <xf numFmtId="0" fontId="14" fillId="6" borderId="62" xfId="4" applyFont="1" applyFill="1" applyBorder="1" applyAlignment="1" applyProtection="1">
      <alignment vertical="center" wrapText="1"/>
      <protection hidden="1"/>
    </xf>
    <xf numFmtId="0" fontId="9" fillId="6" borderId="41" xfId="4" applyFont="1" applyFill="1" applyBorder="1" applyAlignment="1" applyProtection="1">
      <alignment vertical="center"/>
      <protection hidden="1"/>
    </xf>
    <xf numFmtId="0" fontId="9" fillId="6" borderId="29" xfId="4" applyFont="1" applyFill="1" applyBorder="1" applyAlignment="1" applyProtection="1">
      <alignment horizontal="left" vertical="center"/>
      <protection hidden="1"/>
    </xf>
    <xf numFmtId="0" fontId="14" fillId="6" borderId="0" xfId="4" applyFont="1" applyFill="1" applyAlignment="1" applyProtection="1">
      <alignment vertical="center" wrapText="1"/>
      <protection hidden="1"/>
    </xf>
    <xf numFmtId="0" fontId="9" fillId="6" borderId="28" xfId="4" applyFont="1" applyFill="1" applyBorder="1" applyAlignment="1" applyProtection="1">
      <alignment vertical="center"/>
      <protection hidden="1"/>
    </xf>
    <xf numFmtId="0" fontId="20" fillId="0" borderId="33" xfId="4" applyFont="1" applyBorder="1" applyAlignment="1" applyProtection="1">
      <alignment horizontal="right"/>
      <protection hidden="1"/>
    </xf>
    <xf numFmtId="0" fontId="17" fillId="10" borderId="32" xfId="4" applyFont="1" applyFill="1" applyBorder="1" applyAlignment="1" applyProtection="1">
      <alignment horizontal="center" vertical="center"/>
      <protection hidden="1"/>
    </xf>
    <xf numFmtId="0" fontId="17" fillId="10" borderId="39" xfId="4" applyFont="1" applyFill="1" applyBorder="1" applyAlignment="1" applyProtection="1">
      <alignment horizontal="center" vertical="center"/>
      <protection hidden="1"/>
    </xf>
    <xf numFmtId="0" fontId="20" fillId="0" borderId="65" xfId="4" applyFont="1" applyBorder="1" applyAlignment="1" applyProtection="1">
      <alignment horizontal="center"/>
      <protection hidden="1"/>
    </xf>
    <xf numFmtId="0" fontId="20" fillId="0" borderId="37" xfId="4" applyFont="1" applyBorder="1" applyAlignment="1" applyProtection="1">
      <alignment horizontal="center"/>
      <protection hidden="1"/>
    </xf>
    <xf numFmtId="0" fontId="20" fillId="0" borderId="66" xfId="4" applyFont="1" applyBorder="1" applyAlignment="1" applyProtection="1">
      <alignment horizontal="center"/>
      <protection hidden="1"/>
    </xf>
    <xf numFmtId="0" fontId="20" fillId="0" borderId="42" xfId="4" applyFont="1" applyBorder="1" applyAlignment="1" applyProtection="1">
      <alignment horizontal="center"/>
      <protection hidden="1"/>
    </xf>
    <xf numFmtId="169" fontId="14" fillId="6" borderId="39" xfId="6" applyNumberFormat="1" applyFont="1" applyFill="1" applyBorder="1" applyAlignment="1" applyProtection="1">
      <alignment horizontal="center" vertical="center"/>
      <protection hidden="1"/>
    </xf>
    <xf numFmtId="169" fontId="14" fillId="6" borderId="32" xfId="6" applyNumberFormat="1" applyFont="1" applyFill="1" applyBorder="1" applyAlignment="1" applyProtection="1">
      <alignment horizontal="center" vertical="center"/>
      <protection hidden="1"/>
    </xf>
    <xf numFmtId="169" fontId="14" fillId="7" borderId="9" xfId="6" applyNumberFormat="1" applyFont="1" applyFill="1" applyBorder="1" applyAlignment="1" applyProtection="1">
      <alignment horizontal="center" vertical="center"/>
      <protection hidden="1"/>
    </xf>
    <xf numFmtId="169" fontId="14" fillId="6" borderId="9" xfId="6" applyNumberFormat="1" applyFont="1" applyFill="1" applyBorder="1" applyAlignment="1" applyProtection="1">
      <alignment horizontal="center" vertical="center"/>
      <protection hidden="1"/>
    </xf>
    <xf numFmtId="170" fontId="13" fillId="6" borderId="25" xfId="3" applyNumberFormat="1" applyFont="1" applyFill="1" applyBorder="1" applyAlignment="1" applyProtection="1">
      <alignment horizontal="center" vertical="center" wrapText="1"/>
      <protection locked="0" hidden="1"/>
    </xf>
    <xf numFmtId="0" fontId="10" fillId="12" borderId="63" xfId="3" applyFont="1" applyFill="1" applyBorder="1" applyAlignment="1" applyProtection="1">
      <alignment horizontal="center" vertical="center" wrapText="1"/>
      <protection hidden="1"/>
    </xf>
    <xf numFmtId="0" fontId="38" fillId="6" borderId="62" xfId="4" applyFont="1" applyFill="1" applyBorder="1" applyAlignment="1" applyProtection="1">
      <alignment vertical="center" wrapText="1"/>
      <protection hidden="1"/>
    </xf>
    <xf numFmtId="0" fontId="10" fillId="6" borderId="41" xfId="4" applyFont="1" applyFill="1" applyBorder="1" applyAlignment="1" applyProtection="1">
      <alignment vertical="center" wrapText="1"/>
      <protection hidden="1"/>
    </xf>
    <xf numFmtId="0" fontId="39" fillId="6" borderId="1" xfId="4" applyFont="1" applyFill="1" applyBorder="1" applyAlignment="1" applyProtection="1">
      <alignment vertical="center" wrapText="1"/>
      <protection hidden="1"/>
    </xf>
    <xf numFmtId="0" fontId="10" fillId="6" borderId="31" xfId="4" applyFont="1" applyFill="1" applyBorder="1" applyAlignment="1" applyProtection="1">
      <alignment vertical="center" wrapText="1"/>
      <protection hidden="1"/>
    </xf>
    <xf numFmtId="0" fontId="40" fillId="6" borderId="30" xfId="3" applyFont="1" applyFill="1" applyBorder="1" applyAlignment="1" applyProtection="1">
      <alignment horizontal="center" vertical="center" wrapText="1"/>
      <protection hidden="1"/>
    </xf>
    <xf numFmtId="0" fontId="40" fillId="6" borderId="1" xfId="3" applyFont="1" applyFill="1" applyBorder="1" applyAlignment="1" applyProtection="1">
      <alignment vertical="center" wrapText="1"/>
      <protection hidden="1"/>
    </xf>
    <xf numFmtId="0" fontId="10" fillId="6" borderId="28" xfId="4" applyFont="1" applyFill="1" applyBorder="1" applyAlignment="1" applyProtection="1">
      <alignment vertical="center" wrapText="1"/>
      <protection hidden="1"/>
    </xf>
    <xf numFmtId="0" fontId="9" fillId="0" borderId="0" xfId="7" applyFont="1" applyAlignment="1" applyProtection="1">
      <alignment horizontal="left" vertical="center"/>
      <protection hidden="1"/>
    </xf>
    <xf numFmtId="0" fontId="9" fillId="6" borderId="0" xfId="7" applyFont="1" applyFill="1" applyAlignment="1" applyProtection="1">
      <alignment horizontal="left" vertical="center"/>
      <protection hidden="1"/>
    </xf>
    <xf numFmtId="0" fontId="43" fillId="6" borderId="0" xfId="7" applyFont="1" applyFill="1" applyAlignment="1" applyProtection="1">
      <alignment horizontal="center" vertical="center"/>
      <protection hidden="1"/>
    </xf>
    <xf numFmtId="171" fontId="43" fillId="0" borderId="39" xfId="8" applyNumberFormat="1" applyFont="1" applyFill="1" applyBorder="1" applyAlignment="1" applyProtection="1">
      <alignment horizontal="center" vertical="center" shrinkToFit="1"/>
      <protection hidden="1"/>
    </xf>
    <xf numFmtId="171" fontId="44" fillId="0" borderId="3" xfId="8" applyNumberFormat="1" applyFont="1" applyFill="1" applyBorder="1" applyAlignment="1" applyProtection="1">
      <alignment horizontal="center" vertical="center" shrinkToFit="1"/>
      <protection hidden="1"/>
    </xf>
    <xf numFmtId="1" fontId="45" fillId="0" borderId="32" xfId="7" applyNumberFormat="1" applyFont="1" applyBorder="1" applyAlignment="1" applyProtection="1">
      <alignment horizontal="center" vertical="center" shrinkToFit="1"/>
      <protection hidden="1"/>
    </xf>
    <xf numFmtId="1" fontId="45" fillId="0" borderId="33" xfId="7" applyNumberFormat="1" applyFont="1" applyBorder="1" applyAlignment="1" applyProtection="1">
      <alignment horizontal="center" vertical="center" shrinkToFit="1"/>
      <protection hidden="1"/>
    </xf>
    <xf numFmtId="171" fontId="43" fillId="7" borderId="9" xfId="8" applyNumberFormat="1" applyFont="1" applyFill="1" applyBorder="1" applyAlignment="1" applyProtection="1">
      <alignment horizontal="center" vertical="center" shrinkToFit="1"/>
      <protection hidden="1"/>
    </xf>
    <xf numFmtId="171" fontId="44" fillId="7" borderId="7" xfId="8" applyNumberFormat="1" applyFont="1" applyFill="1" applyBorder="1" applyAlignment="1" applyProtection="1">
      <alignment horizontal="center" vertical="center" shrinkToFit="1"/>
      <protection hidden="1"/>
    </xf>
    <xf numFmtId="1" fontId="45" fillId="7" borderId="10" xfId="7" applyNumberFormat="1" applyFont="1" applyFill="1" applyBorder="1" applyAlignment="1" applyProtection="1">
      <alignment horizontal="center" vertical="center" shrinkToFit="1"/>
      <protection hidden="1"/>
    </xf>
    <xf numFmtId="1" fontId="45" fillId="7" borderId="34" xfId="7" applyNumberFormat="1" applyFont="1" applyFill="1" applyBorder="1" applyAlignment="1" applyProtection="1">
      <alignment horizontal="center" vertical="center" shrinkToFit="1"/>
      <protection hidden="1"/>
    </xf>
    <xf numFmtId="171" fontId="43" fillId="0" borderId="9" xfId="8" applyNumberFormat="1" applyFont="1" applyFill="1" applyBorder="1" applyAlignment="1" applyProtection="1">
      <alignment horizontal="center" vertical="center" shrinkToFit="1"/>
      <protection hidden="1"/>
    </xf>
    <xf numFmtId="171" fontId="44" fillId="0" borderId="7" xfId="8" applyNumberFormat="1" applyFont="1" applyFill="1" applyBorder="1" applyAlignment="1" applyProtection="1">
      <alignment horizontal="center" vertical="center" shrinkToFit="1"/>
      <protection hidden="1"/>
    </xf>
    <xf numFmtId="1" fontId="45" fillId="0" borderId="10" xfId="7" applyNumberFormat="1" applyFont="1" applyBorder="1" applyAlignment="1" applyProtection="1">
      <alignment horizontal="center" vertical="center" shrinkToFit="1"/>
      <protection hidden="1"/>
    </xf>
    <xf numFmtId="1" fontId="45" fillId="0" borderId="34" xfId="7" applyNumberFormat="1" applyFont="1" applyBorder="1" applyAlignment="1" applyProtection="1">
      <alignment horizontal="center" vertical="center" shrinkToFit="1"/>
      <protection hidden="1"/>
    </xf>
    <xf numFmtId="0" fontId="22" fillId="8" borderId="9" xfId="7" applyFont="1" applyFill="1" applyBorder="1" applyAlignment="1" applyProtection="1">
      <alignment horizontal="center" vertical="center" wrapText="1"/>
      <protection hidden="1"/>
    </xf>
    <xf numFmtId="0" fontId="22" fillId="8" borderId="10" xfId="7" applyFont="1" applyFill="1" applyBorder="1" applyAlignment="1" applyProtection="1">
      <alignment horizontal="center" vertical="center" wrapText="1"/>
      <protection hidden="1"/>
    </xf>
    <xf numFmtId="0" fontId="22" fillId="8" borderId="67" xfId="7" applyFont="1" applyFill="1" applyBorder="1" applyAlignment="1" applyProtection="1">
      <alignment horizontal="center" vertical="center" wrapText="1"/>
      <protection hidden="1"/>
    </xf>
    <xf numFmtId="171" fontId="43" fillId="0" borderId="32" xfId="8" applyNumberFormat="1" applyFont="1" applyFill="1" applyBorder="1" applyAlignment="1" applyProtection="1">
      <alignment horizontal="center" vertical="center" shrinkToFit="1"/>
      <protection hidden="1"/>
    </xf>
    <xf numFmtId="1" fontId="44" fillId="0" borderId="3" xfId="7" applyNumberFormat="1" applyFont="1" applyBorder="1" applyAlignment="1" applyProtection="1">
      <alignment horizontal="center" vertical="center" shrinkToFit="1"/>
      <protection hidden="1"/>
    </xf>
    <xf numFmtId="1" fontId="45" fillId="0" borderId="40" xfId="7" applyNumberFormat="1" applyFont="1" applyBorder="1" applyAlignment="1" applyProtection="1">
      <alignment horizontal="center" vertical="center" shrinkToFit="1"/>
      <protection hidden="1"/>
    </xf>
    <xf numFmtId="171" fontId="43" fillId="7" borderId="10" xfId="8" applyNumberFormat="1" applyFont="1" applyFill="1" applyBorder="1" applyAlignment="1" applyProtection="1">
      <alignment horizontal="center" vertical="center" shrinkToFit="1"/>
      <protection hidden="1"/>
    </xf>
    <xf numFmtId="1" fontId="44" fillId="7" borderId="7" xfId="7" applyNumberFormat="1" applyFont="1" applyFill="1" applyBorder="1" applyAlignment="1" applyProtection="1">
      <alignment horizontal="center" vertical="center" shrinkToFit="1"/>
      <protection hidden="1"/>
    </xf>
    <xf numFmtId="1" fontId="45" fillId="7" borderId="11" xfId="7" applyNumberFormat="1" applyFont="1" applyFill="1" applyBorder="1" applyAlignment="1" applyProtection="1">
      <alignment horizontal="center" vertical="center" shrinkToFit="1"/>
      <protection hidden="1"/>
    </xf>
    <xf numFmtId="171" fontId="43" fillId="0" borderId="10" xfId="8" applyNumberFormat="1" applyFont="1" applyFill="1" applyBorder="1" applyAlignment="1" applyProtection="1">
      <alignment horizontal="center" vertical="center" shrinkToFit="1"/>
      <protection hidden="1"/>
    </xf>
    <xf numFmtId="1" fontId="44" fillId="0" borderId="7" xfId="7" applyNumberFormat="1" applyFont="1" applyBorder="1" applyAlignment="1" applyProtection="1">
      <alignment horizontal="center" vertical="center" shrinkToFit="1"/>
      <protection hidden="1"/>
    </xf>
    <xf numFmtId="1" fontId="45" fillId="0" borderId="11" xfId="7" applyNumberFormat="1" applyFont="1" applyBorder="1" applyAlignment="1" applyProtection="1">
      <alignment horizontal="center" vertical="center" shrinkToFit="1"/>
      <protection hidden="1"/>
    </xf>
    <xf numFmtId="0" fontId="22" fillId="8" borderId="70" xfId="7" applyFont="1" applyFill="1" applyBorder="1" applyAlignment="1" applyProtection="1">
      <alignment horizontal="center" vertical="center" wrapText="1"/>
      <protection hidden="1"/>
    </xf>
    <xf numFmtId="171" fontId="43" fillId="7" borderId="39" xfId="8" applyNumberFormat="1" applyFont="1" applyFill="1" applyBorder="1" applyAlignment="1" applyProtection="1">
      <alignment horizontal="center" vertical="center" shrinkToFit="1"/>
      <protection hidden="1"/>
    </xf>
    <xf numFmtId="171" fontId="43" fillId="7" borderId="32" xfId="8" applyNumberFormat="1" applyFont="1" applyFill="1" applyBorder="1" applyAlignment="1" applyProtection="1">
      <alignment horizontal="center" vertical="center" shrinkToFit="1"/>
      <protection hidden="1"/>
    </xf>
    <xf numFmtId="1" fontId="45" fillId="7" borderId="33" xfId="7" applyNumberFormat="1" applyFont="1" applyFill="1" applyBorder="1" applyAlignment="1" applyProtection="1">
      <alignment horizontal="center" vertical="center" shrinkToFit="1"/>
      <protection hidden="1"/>
    </xf>
    <xf numFmtId="0" fontId="22" fillId="8" borderId="34" xfId="7" applyFont="1" applyFill="1" applyBorder="1" applyAlignment="1" applyProtection="1">
      <alignment horizontal="center" vertical="center" wrapText="1"/>
      <protection hidden="1"/>
    </xf>
    <xf numFmtId="0" fontId="22" fillId="8" borderId="72" xfId="7" applyFont="1" applyFill="1" applyBorder="1" applyAlignment="1" applyProtection="1">
      <alignment horizontal="center" vertical="center" wrapText="1"/>
      <protection hidden="1"/>
    </xf>
    <xf numFmtId="0" fontId="22" fillId="8" borderId="11" xfId="7" applyFont="1" applyFill="1" applyBorder="1" applyAlignment="1" applyProtection="1">
      <alignment horizontal="center" vertical="center" wrapText="1"/>
      <protection hidden="1"/>
    </xf>
    <xf numFmtId="0" fontId="9" fillId="6" borderId="0" xfId="7" applyFont="1" applyFill="1" applyAlignment="1" applyProtection="1">
      <alignment horizontal="center" vertical="center"/>
      <protection hidden="1"/>
    </xf>
    <xf numFmtId="171" fontId="44" fillId="0" borderId="32" xfId="8" applyNumberFormat="1" applyFont="1" applyFill="1" applyBorder="1" applyAlignment="1" applyProtection="1">
      <alignment horizontal="center" vertical="center" shrinkToFit="1"/>
      <protection hidden="1"/>
    </xf>
    <xf numFmtId="171" fontId="44" fillId="7" borderId="10" xfId="8" applyNumberFormat="1" applyFont="1" applyFill="1" applyBorder="1" applyAlignment="1" applyProtection="1">
      <alignment horizontal="center" vertical="center" shrinkToFit="1"/>
      <protection hidden="1"/>
    </xf>
    <xf numFmtId="171" fontId="44" fillId="0" borderId="10" xfId="8" applyNumberFormat="1" applyFont="1" applyFill="1" applyBorder="1" applyAlignment="1" applyProtection="1">
      <alignment horizontal="center" vertical="center" shrinkToFit="1"/>
      <protection hidden="1"/>
    </xf>
    <xf numFmtId="1" fontId="44" fillId="0" borderId="32" xfId="7" applyNumberFormat="1" applyFont="1" applyBorder="1" applyAlignment="1" applyProtection="1">
      <alignment horizontal="center" vertical="center" shrinkToFit="1"/>
      <protection hidden="1"/>
    </xf>
    <xf numFmtId="1" fontId="44" fillId="7" borderId="10" xfId="7" applyNumberFormat="1" applyFont="1" applyFill="1" applyBorder="1" applyAlignment="1" applyProtection="1">
      <alignment horizontal="center" vertical="center" shrinkToFit="1"/>
      <protection hidden="1"/>
    </xf>
    <xf numFmtId="1" fontId="44" fillId="0" borderId="10" xfId="7" applyNumberFormat="1" applyFont="1" applyBorder="1" applyAlignment="1" applyProtection="1">
      <alignment horizontal="center" vertical="center" shrinkToFit="1"/>
      <protection hidden="1"/>
    </xf>
    <xf numFmtId="9" fontId="43" fillId="6" borderId="0" xfId="7" applyNumberFormat="1" applyFont="1" applyFill="1" applyAlignment="1" applyProtection="1">
      <alignment horizontal="center" vertical="center"/>
      <protection hidden="1"/>
    </xf>
    <xf numFmtId="164" fontId="9" fillId="0" borderId="0" xfId="7" applyNumberFormat="1" applyFont="1" applyAlignment="1" applyProtection="1">
      <alignment horizontal="left" vertical="center"/>
      <protection hidden="1"/>
    </xf>
    <xf numFmtId="164" fontId="9" fillId="6" borderId="0" xfId="7" applyNumberFormat="1" applyFont="1" applyFill="1" applyAlignment="1" applyProtection="1">
      <alignment horizontal="left" vertical="center"/>
      <protection hidden="1"/>
    </xf>
    <xf numFmtId="0" fontId="9" fillId="6" borderId="0" xfId="7" applyFont="1" applyFill="1" applyAlignment="1" applyProtection="1">
      <alignment horizontal="left" vertical="center" wrapText="1"/>
      <protection hidden="1"/>
    </xf>
    <xf numFmtId="164" fontId="9" fillId="6" borderId="0" xfId="7" applyNumberFormat="1" applyFont="1" applyFill="1" applyAlignment="1" applyProtection="1">
      <alignment horizontal="left" vertical="center" wrapText="1"/>
      <protection hidden="1"/>
    </xf>
    <xf numFmtId="0" fontId="9" fillId="6" borderId="0" xfId="7" applyFont="1" applyFill="1" applyProtection="1">
      <protection hidden="1"/>
    </xf>
    <xf numFmtId="0" fontId="9" fillId="6" borderId="0" xfId="7" applyFont="1" applyFill="1" applyAlignment="1" applyProtection="1">
      <alignment wrapText="1"/>
      <protection hidden="1"/>
    </xf>
    <xf numFmtId="165" fontId="9" fillId="7" borderId="39" xfId="8" applyNumberFormat="1" applyFont="1" applyFill="1" applyBorder="1" applyAlignment="1" applyProtection="1">
      <alignment horizontal="center" vertical="center" shrinkToFit="1"/>
      <protection hidden="1"/>
    </xf>
    <xf numFmtId="165" fontId="9" fillId="7" borderId="32" xfId="8" applyNumberFormat="1" applyFont="1" applyFill="1" applyBorder="1" applyAlignment="1" applyProtection="1">
      <alignment horizontal="center" vertical="center" shrinkToFit="1"/>
      <protection hidden="1"/>
    </xf>
    <xf numFmtId="1" fontId="9" fillId="7" borderId="33" xfId="7" applyNumberFormat="1" applyFont="1" applyFill="1" applyBorder="1" applyAlignment="1" applyProtection="1">
      <alignment horizontal="left" vertical="center" shrinkToFit="1"/>
      <protection hidden="1"/>
    </xf>
    <xf numFmtId="0" fontId="9" fillId="6" borderId="41" xfId="7" applyFont="1" applyFill="1" applyBorder="1" applyAlignment="1" applyProtection="1">
      <alignment wrapText="1"/>
      <protection hidden="1"/>
    </xf>
    <xf numFmtId="165" fontId="9" fillId="6" borderId="9" xfId="8" applyNumberFormat="1" applyFont="1" applyFill="1" applyBorder="1" applyAlignment="1" applyProtection="1">
      <alignment horizontal="center" vertical="center" shrinkToFit="1"/>
      <protection hidden="1"/>
    </xf>
    <xf numFmtId="165" fontId="9" fillId="6" borderId="10" xfId="8" applyNumberFormat="1" applyFont="1" applyFill="1" applyBorder="1" applyAlignment="1" applyProtection="1">
      <alignment horizontal="center" vertical="center" shrinkToFit="1"/>
      <protection hidden="1"/>
    </xf>
    <xf numFmtId="1" fontId="9" fillId="6" borderId="34" xfId="7" applyNumberFormat="1" applyFont="1" applyFill="1" applyBorder="1" applyAlignment="1" applyProtection="1">
      <alignment horizontal="left" vertical="center" shrinkToFit="1"/>
      <protection hidden="1"/>
    </xf>
    <xf numFmtId="0" fontId="9" fillId="6" borderId="28" xfId="7" applyFont="1" applyFill="1" applyBorder="1" applyAlignment="1" applyProtection="1">
      <alignment wrapText="1"/>
      <protection hidden="1"/>
    </xf>
    <xf numFmtId="165" fontId="9" fillId="7" borderId="9" xfId="8" applyNumberFormat="1" applyFont="1" applyFill="1" applyBorder="1" applyAlignment="1" applyProtection="1">
      <alignment horizontal="center" vertical="center" shrinkToFit="1"/>
      <protection hidden="1"/>
    </xf>
    <xf numFmtId="165" fontId="9" fillId="7" borderId="10" xfId="8" applyNumberFormat="1" applyFont="1" applyFill="1" applyBorder="1" applyAlignment="1" applyProtection="1">
      <alignment horizontal="center" vertical="center" shrinkToFit="1"/>
      <protection hidden="1"/>
    </xf>
    <xf numFmtId="1" fontId="9" fillId="7" borderId="34" xfId="7" applyNumberFormat="1" applyFont="1" applyFill="1" applyBorder="1" applyAlignment="1" applyProtection="1">
      <alignment horizontal="left" vertical="center" shrinkToFit="1"/>
      <protection hidden="1"/>
    </xf>
    <xf numFmtId="165" fontId="9" fillId="6" borderId="54" xfId="8" applyNumberFormat="1" applyFont="1" applyFill="1" applyBorder="1" applyAlignment="1" applyProtection="1">
      <alignment horizontal="center" vertical="center" shrinkToFit="1"/>
      <protection hidden="1"/>
    </xf>
    <xf numFmtId="165" fontId="9" fillId="6" borderId="52" xfId="8" applyNumberFormat="1" applyFont="1" applyFill="1" applyBorder="1" applyAlignment="1" applyProtection="1">
      <alignment horizontal="center" vertical="center" shrinkToFit="1"/>
      <protection hidden="1"/>
    </xf>
    <xf numFmtId="1" fontId="9" fillId="6" borderId="51" xfId="7" applyNumberFormat="1" applyFont="1" applyFill="1" applyBorder="1" applyAlignment="1" applyProtection="1">
      <alignment horizontal="left" vertical="center" shrinkToFit="1"/>
      <protection hidden="1"/>
    </xf>
    <xf numFmtId="0" fontId="10" fillId="8" borderId="25" xfId="7" applyFont="1" applyFill="1" applyBorder="1" applyAlignment="1" applyProtection="1">
      <alignment horizontal="center" vertical="center" wrapText="1"/>
      <protection hidden="1"/>
    </xf>
    <xf numFmtId="0" fontId="10" fillId="8" borderId="26" xfId="7" applyFont="1" applyFill="1" applyBorder="1" applyAlignment="1" applyProtection="1">
      <alignment horizontal="center" vertical="center" wrapText="1"/>
      <protection hidden="1"/>
    </xf>
    <xf numFmtId="0" fontId="10" fillId="8" borderId="27" xfId="7" applyFont="1" applyFill="1" applyBorder="1" applyAlignment="1" applyProtection="1">
      <alignment horizontal="center" vertical="center" wrapText="1"/>
      <protection hidden="1"/>
    </xf>
    <xf numFmtId="0" fontId="9" fillId="6" borderId="0" xfId="7" applyFont="1" applyFill="1" applyAlignment="1" applyProtection="1">
      <alignment horizontal="center"/>
      <protection hidden="1"/>
    </xf>
    <xf numFmtId="0" fontId="9" fillId="6" borderId="0" xfId="7" applyFont="1" applyFill="1" applyAlignment="1" applyProtection="1">
      <alignment horizontal="center" wrapText="1"/>
      <protection hidden="1"/>
    </xf>
    <xf numFmtId="0" fontId="9" fillId="6" borderId="8" xfId="7" applyFont="1" applyFill="1" applyBorder="1" applyAlignment="1" applyProtection="1">
      <alignment horizontal="center" wrapText="1"/>
      <protection hidden="1"/>
    </xf>
    <xf numFmtId="164" fontId="29" fillId="7" borderId="32" xfId="7" applyNumberFormat="1" applyFont="1" applyFill="1" applyBorder="1" applyAlignment="1" applyProtection="1">
      <alignment horizontal="center" vertical="center" wrapText="1"/>
      <protection hidden="1"/>
    </xf>
    <xf numFmtId="1" fontId="9" fillId="7" borderId="40" xfId="7" applyNumberFormat="1" applyFont="1" applyFill="1" applyBorder="1" applyAlignment="1" applyProtection="1">
      <alignment horizontal="left" vertical="center" shrinkToFit="1"/>
      <protection hidden="1"/>
    </xf>
    <xf numFmtId="0" fontId="9" fillId="6" borderId="5" xfId="7" applyFont="1" applyFill="1" applyBorder="1" applyAlignment="1" applyProtection="1">
      <alignment wrapText="1"/>
      <protection hidden="1"/>
    </xf>
    <xf numFmtId="164" fontId="29" fillId="6" borderId="52" xfId="7" applyNumberFormat="1" applyFont="1" applyFill="1" applyBorder="1" applyAlignment="1" applyProtection="1">
      <alignment horizontal="center" vertical="center" wrapText="1"/>
      <protection hidden="1"/>
    </xf>
    <xf numFmtId="1" fontId="9" fillId="6" borderId="44" xfId="7" applyNumberFormat="1" applyFont="1" applyFill="1" applyBorder="1" applyAlignment="1" applyProtection="1">
      <alignment horizontal="left" vertical="center" shrinkToFit="1"/>
      <protection hidden="1"/>
    </xf>
    <xf numFmtId="0" fontId="9" fillId="6" borderId="8" xfId="7" applyFont="1" applyFill="1" applyBorder="1" applyAlignment="1" applyProtection="1">
      <alignment wrapText="1"/>
      <protection hidden="1"/>
    </xf>
    <xf numFmtId="164" fontId="29" fillId="7" borderId="10" xfId="7" applyNumberFormat="1" applyFont="1" applyFill="1" applyBorder="1" applyAlignment="1" applyProtection="1">
      <alignment horizontal="center" vertical="center" wrapText="1"/>
      <protection hidden="1"/>
    </xf>
    <xf numFmtId="1" fontId="9" fillId="7" borderId="11" xfId="7" applyNumberFormat="1" applyFont="1" applyFill="1" applyBorder="1" applyAlignment="1" applyProtection="1">
      <alignment horizontal="left" vertical="center" shrinkToFit="1"/>
      <protection hidden="1"/>
    </xf>
    <xf numFmtId="164" fontId="10" fillId="8" borderId="26" xfId="7" applyNumberFormat="1" applyFont="1" applyFill="1" applyBorder="1" applyAlignment="1" applyProtection="1">
      <alignment horizontal="center" vertical="center" wrapText="1"/>
      <protection hidden="1"/>
    </xf>
    <xf numFmtId="0" fontId="9" fillId="6" borderId="24" xfId="7" applyFont="1" applyFill="1" applyBorder="1" applyAlignment="1" applyProtection="1">
      <alignment horizontal="center" wrapText="1"/>
      <protection hidden="1"/>
    </xf>
    <xf numFmtId="165" fontId="9" fillId="6" borderId="81" xfId="8" applyNumberFormat="1" applyFont="1" applyFill="1" applyBorder="1" applyAlignment="1" applyProtection="1">
      <alignment horizontal="center" vertical="center" shrinkToFit="1"/>
      <protection hidden="1"/>
    </xf>
    <xf numFmtId="165" fontId="9" fillId="6" borderId="53" xfId="8" applyNumberFormat="1" applyFont="1" applyFill="1" applyBorder="1" applyAlignment="1" applyProtection="1">
      <alignment horizontal="center" vertical="center" shrinkToFit="1"/>
      <protection hidden="1"/>
    </xf>
    <xf numFmtId="164" fontId="29" fillId="6" borderId="53" xfId="7" applyNumberFormat="1" applyFont="1" applyFill="1" applyBorder="1" applyAlignment="1" applyProtection="1">
      <alignment horizontal="center" vertical="center" wrapText="1"/>
      <protection hidden="1"/>
    </xf>
    <xf numFmtId="1" fontId="9" fillId="6" borderId="46" xfId="7" applyNumberFormat="1" applyFont="1" applyFill="1" applyBorder="1" applyAlignment="1" applyProtection="1">
      <alignment horizontal="left" vertical="center" shrinkToFit="1"/>
      <protection hidden="1"/>
    </xf>
    <xf numFmtId="1" fontId="9" fillId="6" borderId="61" xfId="7" applyNumberFormat="1" applyFont="1" applyFill="1" applyBorder="1" applyAlignment="1" applyProtection="1">
      <alignment horizontal="left" vertical="center" shrinkToFit="1"/>
      <protection hidden="1"/>
    </xf>
    <xf numFmtId="0" fontId="51" fillId="6" borderId="0" xfId="7" applyFont="1" applyFill="1" applyProtection="1">
      <protection hidden="1"/>
    </xf>
    <xf numFmtId="165" fontId="9" fillId="7" borderId="82" xfId="8" applyNumberFormat="1" applyFont="1" applyFill="1" applyBorder="1" applyAlignment="1" applyProtection="1">
      <alignment horizontal="center" vertical="center" shrinkToFit="1"/>
      <protection hidden="1"/>
    </xf>
    <xf numFmtId="165" fontId="9" fillId="7" borderId="83" xfId="8" applyNumberFormat="1" applyFont="1" applyFill="1" applyBorder="1" applyAlignment="1" applyProtection="1">
      <alignment horizontal="center" vertical="center" shrinkToFit="1"/>
      <protection hidden="1"/>
    </xf>
    <xf numFmtId="164" fontId="29" fillId="7" borderId="83" xfId="7" applyNumberFormat="1" applyFont="1" applyFill="1" applyBorder="1" applyAlignment="1" applyProtection="1">
      <alignment horizontal="center" vertical="center" wrapText="1"/>
      <protection hidden="1"/>
    </xf>
    <xf numFmtId="1" fontId="9" fillId="7" borderId="84" xfId="7" applyNumberFormat="1" applyFont="1" applyFill="1" applyBorder="1" applyAlignment="1" applyProtection="1">
      <alignment horizontal="left" vertical="center" shrinkToFit="1"/>
      <protection hidden="1"/>
    </xf>
    <xf numFmtId="0" fontId="9" fillId="6" borderId="31" xfId="7" applyFont="1" applyFill="1" applyBorder="1" applyAlignment="1" applyProtection="1">
      <alignment horizontal="center" wrapText="1"/>
      <protection hidden="1"/>
    </xf>
    <xf numFmtId="0" fontId="9" fillId="6" borderId="0" xfId="7" applyFont="1" applyFill="1" applyProtection="1">
      <protection locked="0" hidden="1"/>
    </xf>
    <xf numFmtId="0" fontId="9" fillId="6" borderId="60" xfId="7" applyFont="1" applyFill="1" applyBorder="1" applyAlignment="1" applyProtection="1">
      <alignment horizontal="left" vertical="center"/>
      <protection hidden="1"/>
    </xf>
    <xf numFmtId="0" fontId="9" fillId="6" borderId="62" xfId="7" applyFont="1" applyFill="1" applyBorder="1" applyAlignment="1" applyProtection="1">
      <alignment horizontal="left" vertical="center"/>
      <protection hidden="1"/>
    </xf>
    <xf numFmtId="164" fontId="9" fillId="6" borderId="62" xfId="7" applyNumberFormat="1" applyFont="1" applyFill="1" applyBorder="1" applyAlignment="1" applyProtection="1">
      <alignment horizontal="left" vertical="center"/>
      <protection hidden="1"/>
    </xf>
    <xf numFmtId="0" fontId="52" fillId="6" borderId="41" xfId="9" applyFont="1" applyFill="1" applyBorder="1" applyAlignment="1" applyProtection="1">
      <alignment horizontal="left" vertical="center"/>
      <protection hidden="1"/>
    </xf>
    <xf numFmtId="0" fontId="9" fillId="6" borderId="29" xfId="7" applyFont="1" applyFill="1" applyBorder="1" applyAlignment="1" applyProtection="1">
      <alignment horizontal="left" vertical="center"/>
      <protection hidden="1"/>
    </xf>
    <xf numFmtId="164" fontId="52" fillId="6" borderId="0" xfId="9" applyNumberFormat="1" applyFont="1" applyFill="1" applyBorder="1" applyAlignment="1" applyProtection="1">
      <alignment horizontal="left" vertical="center"/>
      <protection hidden="1"/>
    </xf>
    <xf numFmtId="0" fontId="52" fillId="6" borderId="28" xfId="9" applyFont="1" applyFill="1" applyBorder="1" applyAlignment="1" applyProtection="1">
      <alignment horizontal="left" vertical="center"/>
      <protection hidden="1"/>
    </xf>
    <xf numFmtId="0" fontId="52" fillId="0" borderId="28" xfId="9" applyFont="1" applyBorder="1" applyProtection="1">
      <protection hidden="1"/>
    </xf>
    <xf numFmtId="0" fontId="9" fillId="6" borderId="30" xfId="7" applyFont="1" applyFill="1" applyBorder="1" applyAlignment="1" applyProtection="1">
      <alignment horizontal="left" vertical="center"/>
      <protection hidden="1"/>
    </xf>
    <xf numFmtId="0" fontId="9" fillId="6" borderId="1" xfId="7" applyFont="1" applyFill="1" applyBorder="1" applyAlignment="1" applyProtection="1">
      <alignment horizontal="left" vertical="center"/>
      <protection hidden="1"/>
    </xf>
    <xf numFmtId="0" fontId="9" fillId="6" borderId="1" xfId="7" applyFont="1" applyFill="1" applyBorder="1" applyAlignment="1" applyProtection="1">
      <alignment horizontal="center" vertical="center"/>
      <protection hidden="1"/>
    </xf>
    <xf numFmtId="164" fontId="52" fillId="6" borderId="1" xfId="9" applyNumberFormat="1" applyFont="1" applyFill="1" applyBorder="1" applyAlignment="1" applyProtection="1">
      <alignment horizontal="left" vertical="center"/>
      <protection hidden="1"/>
    </xf>
    <xf numFmtId="0" fontId="52" fillId="0" borderId="31" xfId="9" applyFont="1" applyBorder="1" applyProtection="1">
      <protection hidden="1"/>
    </xf>
    <xf numFmtId="0" fontId="9" fillId="6" borderId="8" xfId="7" applyFont="1" applyFill="1" applyBorder="1" applyAlignment="1" applyProtection="1">
      <alignment vertical="center"/>
      <protection hidden="1"/>
    </xf>
    <xf numFmtId="0" fontId="9" fillId="6" borderId="24" xfId="7" applyFont="1" applyFill="1" applyBorder="1" applyAlignment="1" applyProtection="1">
      <alignment vertical="center"/>
      <protection hidden="1"/>
    </xf>
    <xf numFmtId="0" fontId="13" fillId="13" borderId="59" xfId="7" applyFont="1" applyFill="1" applyBorder="1" applyAlignment="1" applyProtection="1">
      <alignment horizontal="center" vertical="center" wrapText="1"/>
      <protection hidden="1"/>
    </xf>
    <xf numFmtId="9" fontId="13" fillId="6" borderId="63" xfId="10" applyFont="1" applyFill="1" applyBorder="1" applyAlignment="1" applyProtection="1">
      <alignment horizontal="center" vertical="center" wrapText="1"/>
      <protection locked="0" hidden="1"/>
    </xf>
    <xf numFmtId="165" fontId="9" fillId="6" borderId="9" xfId="0" applyNumberFormat="1" applyFont="1" applyFill="1" applyBorder="1" applyAlignment="1" applyProtection="1">
      <alignment horizontal="center" shrinkToFit="1"/>
      <protection hidden="1"/>
    </xf>
    <xf numFmtId="165" fontId="9" fillId="7" borderId="9" xfId="0" applyNumberFormat="1" applyFont="1" applyFill="1" applyBorder="1" applyAlignment="1" applyProtection="1">
      <alignment horizontal="center" shrinkToFit="1"/>
      <protection hidden="1"/>
    </xf>
    <xf numFmtId="165" fontId="9" fillId="7" borderId="39" xfId="0" applyNumberFormat="1" applyFont="1" applyFill="1" applyBorder="1" applyAlignment="1" applyProtection="1">
      <alignment horizontal="center" shrinkToFit="1"/>
      <protection hidden="1"/>
    </xf>
    <xf numFmtId="9" fontId="16" fillId="6" borderId="25" xfId="10" applyFont="1" applyFill="1" applyBorder="1" applyAlignment="1" applyProtection="1">
      <alignment horizontal="center" vertical="center"/>
      <protection locked="0" hidden="1"/>
    </xf>
    <xf numFmtId="1" fontId="5" fillId="3" borderId="90" xfId="2" applyNumberFormat="1" applyFont="1" applyFill="1" applyBorder="1" applyAlignment="1">
      <alignment horizontal="left" vertical="center" shrinkToFit="1"/>
    </xf>
    <xf numFmtId="0" fontId="10" fillId="5" borderId="21" xfId="2" applyFont="1" applyFill="1" applyBorder="1" applyAlignment="1">
      <alignment horizontal="center" vertical="center" wrapText="1"/>
    </xf>
    <xf numFmtId="0" fontId="39" fillId="6" borderId="0" xfId="4" applyFont="1" applyFill="1" applyAlignment="1" applyProtection="1">
      <alignment vertical="center" wrapText="1"/>
      <protection hidden="1"/>
    </xf>
    <xf numFmtId="0" fontId="38" fillId="6" borderId="0" xfId="4" applyFont="1" applyFill="1" applyAlignment="1" applyProtection="1">
      <alignment vertical="center" wrapText="1"/>
      <protection hidden="1"/>
    </xf>
    <xf numFmtId="169" fontId="14" fillId="7" borderId="32" xfId="6" applyNumberFormat="1" applyFont="1" applyFill="1" applyBorder="1" applyAlignment="1" applyProtection="1">
      <alignment horizontal="center" vertical="center"/>
      <protection hidden="1"/>
    </xf>
    <xf numFmtId="169" fontId="14" fillId="7" borderId="39" xfId="6" applyNumberFormat="1" applyFont="1" applyFill="1" applyBorder="1" applyAlignment="1" applyProtection="1">
      <alignment horizontal="center" vertical="center"/>
      <protection hidden="1"/>
    </xf>
    <xf numFmtId="0" fontId="10" fillId="12" borderId="63" xfId="9" applyFont="1" applyFill="1" applyBorder="1" applyAlignment="1" applyProtection="1">
      <alignment horizontal="center" vertical="center" wrapText="1"/>
      <protection hidden="1"/>
    </xf>
    <xf numFmtId="0" fontId="10" fillId="12" borderId="5" xfId="9" applyFont="1" applyFill="1" applyBorder="1" applyAlignment="1" applyProtection="1">
      <alignment horizontal="center" vertical="center" wrapText="1"/>
      <protection hidden="1"/>
    </xf>
    <xf numFmtId="0" fontId="9" fillId="6" borderId="24" xfId="0" applyFont="1" applyFill="1" applyBorder="1" applyAlignment="1" applyProtection="1">
      <alignment horizontal="left" vertical="center"/>
      <protection hidden="1"/>
    </xf>
    <xf numFmtId="0" fontId="13" fillId="13" borderId="31" xfId="7" applyFont="1" applyFill="1" applyBorder="1" applyAlignment="1" applyProtection="1">
      <alignment horizontal="center" vertical="center" wrapText="1"/>
      <protection hidden="1"/>
    </xf>
    <xf numFmtId="9" fontId="16" fillId="6" borderId="24" xfId="1" applyFont="1" applyFill="1" applyBorder="1" applyAlignment="1" applyProtection="1">
      <alignment horizontal="center" vertical="center"/>
      <protection locked="0" hidden="1"/>
    </xf>
    <xf numFmtId="0" fontId="0" fillId="6" borderId="63" xfId="0" applyFill="1" applyBorder="1"/>
    <xf numFmtId="0" fontId="15" fillId="6" borderId="63" xfId="0" applyFont="1" applyFill="1" applyBorder="1" applyAlignment="1" applyProtection="1">
      <alignment horizontal="center" vertical="center" wrapText="1"/>
      <protection hidden="1"/>
    </xf>
    <xf numFmtId="0" fontId="15" fillId="6" borderId="63" xfId="3" applyFont="1" applyFill="1" applyBorder="1" applyAlignment="1" applyProtection="1">
      <alignment horizontal="center" vertical="center" wrapText="1"/>
      <protection hidden="1"/>
    </xf>
    <xf numFmtId="0" fontId="9" fillId="6" borderId="28" xfId="7" applyFont="1" applyFill="1" applyBorder="1" applyAlignment="1" applyProtection="1">
      <alignment vertical="center"/>
      <protection hidden="1"/>
    </xf>
    <xf numFmtId="0" fontId="9" fillId="6" borderId="41" xfId="7" applyFont="1" applyFill="1" applyBorder="1" applyAlignment="1" applyProtection="1">
      <alignment vertical="center"/>
      <protection hidden="1"/>
    </xf>
    <xf numFmtId="0" fontId="38" fillId="6" borderId="63" xfId="7" applyFont="1" applyFill="1" applyBorder="1" applyAlignment="1" applyProtection="1">
      <alignment horizontal="center" vertical="center" wrapText="1"/>
      <protection hidden="1"/>
    </xf>
    <xf numFmtId="0" fontId="9" fillId="6" borderId="31" xfId="7" applyFont="1" applyFill="1" applyBorder="1" applyAlignment="1" applyProtection="1">
      <alignment horizontal="left" vertical="center"/>
      <protection hidden="1"/>
    </xf>
    <xf numFmtId="164" fontId="13" fillId="6" borderId="24" xfId="7" applyNumberFormat="1" applyFont="1" applyFill="1" applyBorder="1" applyAlignment="1" applyProtection="1">
      <alignment horizontal="center" vertical="center" wrapText="1"/>
      <protection hidden="1"/>
    </xf>
    <xf numFmtId="0" fontId="13" fillId="6" borderId="24" xfId="7" applyFont="1" applyFill="1" applyBorder="1" applyAlignment="1" applyProtection="1">
      <alignment horizontal="center" vertical="center" wrapText="1"/>
      <protection locked="0" hidden="1"/>
    </xf>
    <xf numFmtId="0" fontId="39" fillId="6" borderId="5" xfId="7" applyFont="1" applyFill="1" applyBorder="1" applyAlignment="1" applyProtection="1">
      <alignment horizontal="center" vertical="center" wrapText="1"/>
      <protection hidden="1"/>
    </xf>
    <xf numFmtId="0" fontId="9" fillId="6" borderId="63" xfId="7" applyFont="1" applyFill="1" applyBorder="1" applyAlignment="1" applyProtection="1">
      <alignment horizontal="center" vertical="center"/>
      <protection hidden="1"/>
    </xf>
    <xf numFmtId="0" fontId="40" fillId="6" borderId="63" xfId="7" applyFont="1" applyFill="1" applyBorder="1" applyAlignment="1" applyProtection="1">
      <alignment horizontal="center" vertical="center" wrapText="1"/>
      <protection hidden="1"/>
    </xf>
    <xf numFmtId="0" fontId="9" fillId="6" borderId="0" xfId="11" applyFont="1" applyFill="1" applyAlignment="1" applyProtection="1">
      <alignment horizontal="left" vertical="center"/>
      <protection hidden="1"/>
    </xf>
    <xf numFmtId="0" fontId="9" fillId="6" borderId="0" xfId="11" applyFont="1" applyFill="1" applyAlignment="1" applyProtection="1">
      <alignment horizontal="center" vertical="center"/>
      <protection hidden="1"/>
    </xf>
    <xf numFmtId="0" fontId="9" fillId="6" borderId="24" xfId="11" applyFont="1" applyFill="1" applyBorder="1" applyAlignment="1" applyProtection="1">
      <alignment vertical="center"/>
      <protection hidden="1"/>
    </xf>
    <xf numFmtId="0" fontId="9" fillId="6" borderId="8" xfId="11" applyFont="1" applyFill="1" applyBorder="1" applyAlignment="1" applyProtection="1">
      <alignment vertical="center"/>
      <protection hidden="1"/>
    </xf>
    <xf numFmtId="164" fontId="52" fillId="6" borderId="31" xfId="3" applyNumberFormat="1" applyFont="1" applyFill="1" applyBorder="1" applyAlignment="1" applyProtection="1">
      <alignment horizontal="left" vertical="center"/>
      <protection hidden="1"/>
    </xf>
    <xf numFmtId="0" fontId="9" fillId="6" borderId="1" xfId="11" applyFont="1" applyFill="1" applyBorder="1" applyAlignment="1" applyProtection="1">
      <alignment horizontal="left" vertical="center"/>
      <protection hidden="1"/>
    </xf>
    <xf numFmtId="164" fontId="52" fillId="6" borderId="1" xfId="3" applyNumberFormat="1" applyFont="1" applyFill="1" applyBorder="1" applyAlignment="1" applyProtection="1">
      <alignment horizontal="left" vertical="center"/>
      <protection hidden="1"/>
    </xf>
    <xf numFmtId="0" fontId="9" fillId="6" borderId="1" xfId="11" applyFont="1" applyFill="1" applyBorder="1" applyAlignment="1" applyProtection="1">
      <alignment horizontal="center" vertical="center"/>
      <protection hidden="1"/>
    </xf>
    <xf numFmtId="0" fontId="9" fillId="6" borderId="30" xfId="11" applyFont="1" applyFill="1" applyBorder="1" applyAlignment="1" applyProtection="1">
      <alignment horizontal="left" vertical="center"/>
      <protection hidden="1"/>
    </xf>
    <xf numFmtId="164" fontId="52" fillId="6" borderId="28" xfId="3" applyNumberFormat="1" applyFont="1" applyFill="1" applyBorder="1" applyAlignment="1" applyProtection="1">
      <alignment horizontal="left" vertical="center"/>
      <protection hidden="1"/>
    </xf>
    <xf numFmtId="164" fontId="52" fillId="6" borderId="0" xfId="3" applyNumberFormat="1" applyFont="1" applyFill="1" applyBorder="1" applyAlignment="1" applyProtection="1">
      <alignment horizontal="left" vertical="center"/>
      <protection hidden="1"/>
    </xf>
    <xf numFmtId="0" fontId="9" fillId="6" borderId="29" xfId="11" applyFont="1" applyFill="1" applyBorder="1" applyAlignment="1" applyProtection="1">
      <alignment horizontal="left" vertical="center"/>
      <protection hidden="1"/>
    </xf>
    <xf numFmtId="0" fontId="9" fillId="6" borderId="0" xfId="11" applyFont="1" applyFill="1" applyAlignment="1" applyProtection="1">
      <alignment horizontal="center"/>
      <protection hidden="1"/>
    </xf>
    <xf numFmtId="0" fontId="9" fillId="6" borderId="0" xfId="11" applyFont="1" applyFill="1" applyAlignment="1" applyProtection="1">
      <alignment horizontal="center" wrapText="1"/>
      <protection hidden="1"/>
    </xf>
    <xf numFmtId="0" fontId="9" fillId="6" borderId="0" xfId="11" applyFont="1" applyFill="1" applyProtection="1">
      <protection hidden="1"/>
    </xf>
    <xf numFmtId="0" fontId="10" fillId="8" borderId="27" xfId="11" applyFont="1" applyFill="1" applyBorder="1" applyAlignment="1" applyProtection="1">
      <alignment horizontal="center" vertical="center" wrapText="1"/>
      <protection hidden="1"/>
    </xf>
    <xf numFmtId="0" fontId="10" fillId="8" borderId="26" xfId="11" applyFont="1" applyFill="1" applyBorder="1" applyAlignment="1" applyProtection="1">
      <alignment horizontal="center" vertical="center" wrapText="1"/>
      <protection hidden="1"/>
    </xf>
    <xf numFmtId="0" fontId="10" fillId="8" borderId="25" xfId="11" applyFont="1" applyFill="1" applyBorder="1" applyAlignment="1" applyProtection="1">
      <alignment horizontal="center" vertical="center" wrapText="1"/>
      <protection hidden="1"/>
    </xf>
    <xf numFmtId="1" fontId="9" fillId="6" borderId="43" xfId="11" applyNumberFormat="1" applyFont="1" applyFill="1" applyBorder="1" applyAlignment="1" applyProtection="1">
      <alignment horizontal="left" vertical="center" shrinkToFit="1"/>
      <protection hidden="1"/>
    </xf>
    <xf numFmtId="171" fontId="9" fillId="6" borderId="65" xfId="13" applyNumberFormat="1" applyFont="1" applyFill="1" applyBorder="1" applyAlignment="1" applyProtection="1">
      <alignment horizontal="center" vertical="center" shrinkToFit="1"/>
      <protection hidden="1"/>
    </xf>
    <xf numFmtId="171" fontId="9" fillId="6" borderId="66" xfId="13" applyNumberFormat="1" applyFont="1" applyFill="1" applyBorder="1" applyAlignment="1" applyProtection="1">
      <alignment horizontal="center" vertical="center" shrinkToFit="1"/>
      <protection hidden="1"/>
    </xf>
    <xf numFmtId="1" fontId="9" fillId="7" borderId="92" xfId="11" applyNumberFormat="1" applyFont="1" applyFill="1" applyBorder="1" applyAlignment="1" applyProtection="1">
      <alignment horizontal="left" vertical="center" shrinkToFit="1"/>
      <protection hidden="1"/>
    </xf>
    <xf numFmtId="171" fontId="9" fillId="7" borderId="10" xfId="13" applyNumberFormat="1" applyFont="1" applyFill="1" applyBorder="1" applyAlignment="1" applyProtection="1">
      <alignment horizontal="center" vertical="center" shrinkToFit="1"/>
      <protection hidden="1"/>
    </xf>
    <xf numFmtId="171" fontId="9" fillId="7" borderId="9" xfId="13" applyNumberFormat="1" applyFont="1" applyFill="1" applyBorder="1" applyAlignment="1" applyProtection="1">
      <alignment horizontal="center" vertical="center" shrinkToFit="1"/>
      <protection hidden="1"/>
    </xf>
    <xf numFmtId="0" fontId="9" fillId="6" borderId="0" xfId="11" applyFont="1" applyFill="1" applyAlignment="1" applyProtection="1">
      <alignment wrapText="1"/>
      <protection hidden="1"/>
    </xf>
    <xf numFmtId="1" fontId="9" fillId="6" borderId="92" xfId="11" applyNumberFormat="1" applyFont="1" applyFill="1" applyBorder="1" applyAlignment="1" applyProtection="1">
      <alignment horizontal="left" vertical="center" shrinkToFit="1"/>
      <protection hidden="1"/>
    </xf>
    <xf numFmtId="171" fontId="9" fillId="6" borderId="10" xfId="13" applyNumberFormat="1" applyFont="1" applyFill="1" applyBorder="1" applyAlignment="1" applyProtection="1">
      <alignment horizontal="center" vertical="center" shrinkToFit="1"/>
      <protection hidden="1"/>
    </xf>
    <xf numFmtId="171" fontId="9" fillId="6" borderId="9" xfId="13" applyNumberFormat="1" applyFont="1" applyFill="1" applyBorder="1" applyAlignment="1" applyProtection="1">
      <alignment horizontal="center" vertical="center" shrinkToFit="1"/>
      <protection hidden="1"/>
    </xf>
    <xf numFmtId="1" fontId="9" fillId="7" borderId="93" xfId="11" applyNumberFormat="1" applyFont="1" applyFill="1" applyBorder="1" applyAlignment="1" applyProtection="1">
      <alignment horizontal="left" vertical="center" shrinkToFit="1"/>
      <protection hidden="1"/>
    </xf>
    <xf numFmtId="171" fontId="9" fillId="7" borderId="83" xfId="13" applyNumberFormat="1" applyFont="1" applyFill="1" applyBorder="1" applyAlignment="1" applyProtection="1">
      <alignment horizontal="center" vertical="center" shrinkToFit="1"/>
      <protection hidden="1"/>
    </xf>
    <xf numFmtId="171" fontId="9" fillId="7" borderId="32" xfId="13" applyNumberFormat="1" applyFont="1" applyFill="1" applyBorder="1" applyAlignment="1" applyProtection="1">
      <alignment horizontal="center" vertical="center" shrinkToFit="1"/>
      <protection hidden="1"/>
    </xf>
    <xf numFmtId="171" fontId="9" fillId="7" borderId="39" xfId="13" applyNumberFormat="1" applyFont="1" applyFill="1" applyBorder="1" applyAlignment="1" applyProtection="1">
      <alignment horizontal="center" vertical="center" shrinkToFit="1"/>
      <protection hidden="1"/>
    </xf>
    <xf numFmtId="0" fontId="10" fillId="8" borderId="34" xfId="11" applyFont="1" applyFill="1" applyBorder="1" applyAlignment="1" applyProtection="1">
      <alignment horizontal="center" vertical="center" wrapText="1"/>
      <protection hidden="1"/>
    </xf>
    <xf numFmtId="0" fontId="10" fillId="8" borderId="10" xfId="11" applyFont="1" applyFill="1" applyBorder="1" applyAlignment="1" applyProtection="1">
      <alignment horizontal="center" vertical="center" wrapText="1"/>
      <protection hidden="1"/>
    </xf>
    <xf numFmtId="0" fontId="10" fillId="8" borderId="9" xfId="11" applyFont="1" applyFill="1" applyBorder="1" applyAlignment="1" applyProtection="1">
      <alignment horizontal="center" vertical="center" wrapText="1"/>
      <protection hidden="1"/>
    </xf>
    <xf numFmtId="1" fontId="9" fillId="6" borderId="34" xfId="11" applyNumberFormat="1" applyFont="1" applyFill="1" applyBorder="1" applyAlignment="1" applyProtection="1">
      <alignment horizontal="left" vertical="center" shrinkToFit="1"/>
      <protection hidden="1"/>
    </xf>
    <xf numFmtId="1" fontId="9" fillId="7" borderId="34" xfId="11" applyNumberFormat="1" applyFont="1" applyFill="1" applyBorder="1" applyAlignment="1" applyProtection="1">
      <alignment horizontal="left" vertical="center" shrinkToFit="1"/>
      <protection hidden="1"/>
    </xf>
    <xf numFmtId="0" fontId="9" fillId="0" borderId="0" xfId="11" applyFont="1" applyAlignment="1" applyProtection="1">
      <alignment horizontal="left" vertical="center"/>
      <protection hidden="1"/>
    </xf>
    <xf numFmtId="1" fontId="9" fillId="6" borderId="33" xfId="11" applyNumberFormat="1" applyFont="1" applyFill="1" applyBorder="1" applyAlignment="1" applyProtection="1">
      <alignment horizontal="left" vertical="center" shrinkToFit="1"/>
      <protection hidden="1"/>
    </xf>
    <xf numFmtId="171" fontId="9" fillId="6" borderId="32" xfId="13" applyNumberFormat="1" applyFont="1" applyFill="1" applyBorder="1" applyAlignment="1" applyProtection="1">
      <alignment horizontal="center" vertical="center" shrinkToFit="1"/>
      <protection hidden="1"/>
    </xf>
    <xf numFmtId="171" fontId="9" fillId="6" borderId="39" xfId="13" applyNumberFormat="1" applyFont="1" applyFill="1" applyBorder="1" applyAlignment="1" applyProtection="1">
      <alignment horizontal="center" vertical="center" shrinkToFit="1"/>
      <protection hidden="1"/>
    </xf>
    <xf numFmtId="165" fontId="9" fillId="6" borderId="52" xfId="13" applyNumberFormat="1" applyFont="1" applyFill="1" applyBorder="1" applyAlignment="1" applyProtection="1">
      <alignment horizontal="center" vertical="center" shrinkToFit="1"/>
      <protection hidden="1"/>
    </xf>
    <xf numFmtId="165" fontId="9" fillId="6" borderId="54" xfId="13" applyNumberFormat="1" applyFont="1" applyFill="1" applyBorder="1" applyAlignment="1" applyProtection="1">
      <alignment horizontal="right" vertical="center" shrinkToFit="1"/>
      <protection hidden="1"/>
    </xf>
    <xf numFmtId="165" fontId="9" fillId="7" borderId="10" xfId="13" applyNumberFormat="1" applyFont="1" applyFill="1" applyBorder="1" applyAlignment="1" applyProtection="1">
      <alignment horizontal="center" vertical="center" shrinkToFit="1"/>
      <protection hidden="1"/>
    </xf>
    <xf numFmtId="165" fontId="9" fillId="7" borderId="9" xfId="13" applyNumberFormat="1" applyFont="1" applyFill="1" applyBorder="1" applyAlignment="1" applyProtection="1">
      <alignment horizontal="right" vertical="center" shrinkToFit="1"/>
      <protection hidden="1"/>
    </xf>
    <xf numFmtId="165" fontId="9" fillId="7" borderId="32" xfId="13" applyNumberFormat="1" applyFont="1" applyFill="1" applyBorder="1" applyAlignment="1" applyProtection="1">
      <alignment horizontal="center" vertical="center" shrinkToFit="1"/>
      <protection hidden="1"/>
    </xf>
    <xf numFmtId="165" fontId="9" fillId="7" borderId="39" xfId="13" applyNumberFormat="1" applyFont="1" applyFill="1" applyBorder="1" applyAlignment="1" applyProtection="1">
      <alignment horizontal="right" vertical="center" shrinkToFit="1"/>
      <protection hidden="1"/>
    </xf>
    <xf numFmtId="164" fontId="9" fillId="6" borderId="0" xfId="11" applyNumberFormat="1" applyFont="1" applyFill="1" applyAlignment="1" applyProtection="1">
      <alignment horizontal="left" vertical="center"/>
      <protection hidden="1"/>
    </xf>
    <xf numFmtId="164" fontId="9" fillId="0" borderId="0" xfId="11" applyNumberFormat="1" applyFont="1" applyAlignment="1" applyProtection="1">
      <alignment horizontal="left" vertical="center"/>
      <protection hidden="1"/>
    </xf>
    <xf numFmtId="0" fontId="13" fillId="13" borderId="63" xfId="7" applyFont="1" applyFill="1" applyBorder="1" applyAlignment="1" applyProtection="1">
      <alignment horizontal="center" vertical="center" wrapText="1"/>
      <protection hidden="1"/>
    </xf>
    <xf numFmtId="0" fontId="55" fillId="6" borderId="0" xfId="11" applyFill="1" applyAlignment="1">
      <alignment horizontal="left" vertical="top"/>
    </xf>
    <xf numFmtId="0" fontId="55" fillId="6" borderId="0" xfId="11" applyFill="1" applyAlignment="1">
      <alignment horizontal="center" vertical="center"/>
    </xf>
    <xf numFmtId="3" fontId="55" fillId="6" borderId="60" xfId="11" applyNumberFormat="1" applyFill="1" applyBorder="1" applyAlignment="1">
      <alignment horizontal="center" vertical="center" shrinkToFit="1"/>
    </xf>
    <xf numFmtId="0" fontId="56" fillId="6" borderId="62" xfId="11" applyFont="1" applyFill="1" applyBorder="1" applyAlignment="1">
      <alignment horizontal="left" vertical="center" wrapText="1"/>
    </xf>
    <xf numFmtId="0" fontId="57" fillId="6" borderId="62" xfId="11" applyFont="1" applyFill="1" applyBorder="1" applyAlignment="1">
      <alignment horizontal="center" vertical="center" wrapText="1"/>
    </xf>
    <xf numFmtId="0" fontId="55" fillId="6" borderId="41" xfId="11" applyFill="1" applyBorder="1" applyAlignment="1">
      <alignment horizontal="left" vertical="top" wrapText="1"/>
    </xf>
    <xf numFmtId="3" fontId="55" fillId="6" borderId="29" xfId="11" applyNumberFormat="1" applyFill="1" applyBorder="1" applyAlignment="1">
      <alignment horizontal="center" vertical="center" shrinkToFit="1"/>
    </xf>
    <xf numFmtId="0" fontId="56" fillId="6" borderId="0" xfId="11" applyFont="1" applyFill="1" applyAlignment="1">
      <alignment horizontal="left" vertical="center" wrapText="1"/>
    </xf>
    <xf numFmtId="0" fontId="57" fillId="6" borderId="0" xfId="11" applyFont="1" applyFill="1" applyAlignment="1">
      <alignment horizontal="center" vertical="center" wrapText="1"/>
    </xf>
    <xf numFmtId="0" fontId="55" fillId="6" borderId="28" xfId="11" applyFill="1" applyBorder="1" applyAlignment="1">
      <alignment horizontal="left" vertical="top" wrapText="1"/>
    </xf>
    <xf numFmtId="0" fontId="59" fillId="19" borderId="30" xfId="11" applyFont="1" applyFill="1" applyBorder="1" applyAlignment="1">
      <alignment horizontal="center" vertical="center" wrapText="1"/>
    </xf>
    <xf numFmtId="0" fontId="60" fillId="19" borderId="1" xfId="11" applyFont="1" applyFill="1" applyBorder="1" applyAlignment="1">
      <alignment horizontal="center" vertical="center" wrapText="1"/>
    </xf>
    <xf numFmtId="0" fontId="60" fillId="19" borderId="31" xfId="11" applyFont="1" applyFill="1" applyBorder="1" applyAlignment="1">
      <alignment horizontal="center" vertical="center" wrapText="1"/>
    </xf>
    <xf numFmtId="0" fontId="9" fillId="0" borderId="0" xfId="7" applyFont="1" applyAlignment="1">
      <alignment horizontal="left" vertical="center"/>
    </xf>
    <xf numFmtId="0" fontId="9" fillId="6" borderId="0" xfId="7" applyFont="1" applyFill="1" applyAlignment="1">
      <alignment horizontal="left" vertical="center"/>
    </xf>
    <xf numFmtId="0" fontId="43" fillId="6" borderId="0" xfId="7" applyFont="1" applyFill="1" applyAlignment="1">
      <alignment horizontal="center" vertical="center"/>
    </xf>
    <xf numFmtId="171" fontId="43" fillId="0" borderId="10" xfId="8" applyNumberFormat="1" applyFont="1" applyFill="1" applyBorder="1" applyAlignment="1">
      <alignment horizontal="center" vertical="center" shrinkToFit="1"/>
    </xf>
    <xf numFmtId="171" fontId="44" fillId="0" borderId="3" xfId="8" applyNumberFormat="1" applyFont="1" applyFill="1" applyBorder="1" applyAlignment="1">
      <alignment horizontal="center" vertical="center" shrinkToFit="1"/>
    </xf>
    <xf numFmtId="1" fontId="45" fillId="0" borderId="32" xfId="7" applyNumberFormat="1" applyFont="1" applyBorder="1" applyAlignment="1">
      <alignment horizontal="center" vertical="center" shrinkToFit="1"/>
    </xf>
    <xf numFmtId="0" fontId="9" fillId="6" borderId="41" xfId="7" applyFont="1" applyFill="1" applyBorder="1" applyAlignment="1">
      <alignment horizontal="left" vertical="center"/>
    </xf>
    <xf numFmtId="171" fontId="44" fillId="7" borderId="7" xfId="8" applyNumberFormat="1" applyFont="1" applyFill="1" applyBorder="1" applyAlignment="1">
      <alignment horizontal="center" vertical="center" shrinkToFit="1"/>
    </xf>
    <xf numFmtId="1" fontId="45" fillId="7" borderId="10" xfId="7" applyNumberFormat="1" applyFont="1" applyFill="1" applyBorder="1" applyAlignment="1">
      <alignment horizontal="center" vertical="center" shrinkToFit="1"/>
    </xf>
    <xf numFmtId="0" fontId="9" fillId="6" borderId="28" xfId="7" applyFont="1" applyFill="1" applyBorder="1" applyAlignment="1">
      <alignment horizontal="left" vertical="center"/>
    </xf>
    <xf numFmtId="171" fontId="44" fillId="0" borderId="7" xfId="8" applyNumberFormat="1" applyFont="1" applyFill="1" applyBorder="1" applyAlignment="1">
      <alignment horizontal="center" vertical="center" shrinkToFit="1"/>
    </xf>
    <xf numFmtId="1" fontId="45" fillId="0" borderId="10" xfId="7" applyNumberFormat="1" applyFont="1" applyBorder="1" applyAlignment="1">
      <alignment horizontal="center" vertical="center" shrinkToFit="1"/>
    </xf>
    <xf numFmtId="0" fontId="22" fillId="8" borderId="9" xfId="7" applyFont="1" applyFill="1" applyBorder="1" applyAlignment="1">
      <alignment horizontal="center" vertical="center" wrapText="1"/>
    </xf>
    <xf numFmtId="0" fontId="22" fillId="8" borderId="10" xfId="7" applyFont="1" applyFill="1" applyBorder="1" applyAlignment="1">
      <alignment horizontal="center" vertical="center" wrapText="1"/>
    </xf>
    <xf numFmtId="0" fontId="22" fillId="8" borderId="7" xfId="7" applyFont="1" applyFill="1" applyBorder="1" applyAlignment="1">
      <alignment horizontal="center" vertical="center" wrapText="1"/>
    </xf>
    <xf numFmtId="1" fontId="44" fillId="0" borderId="3" xfId="7" applyNumberFormat="1" applyFont="1" applyBorder="1" applyAlignment="1">
      <alignment horizontal="center" vertical="center" shrinkToFit="1"/>
    </xf>
    <xf numFmtId="1" fontId="44" fillId="7" borderId="7" xfId="7" applyNumberFormat="1" applyFont="1" applyFill="1" applyBorder="1" applyAlignment="1">
      <alignment horizontal="center" vertical="center" shrinkToFit="1"/>
    </xf>
    <xf numFmtId="1" fontId="44" fillId="0" borderId="7" xfId="7" applyNumberFormat="1" applyFont="1" applyBorder="1" applyAlignment="1">
      <alignment horizontal="center" vertical="center" shrinkToFit="1"/>
    </xf>
    <xf numFmtId="0" fontId="9" fillId="6" borderId="31" xfId="7" applyFont="1" applyFill="1" applyBorder="1" applyAlignment="1">
      <alignment horizontal="left" vertical="center"/>
    </xf>
    <xf numFmtId="0" fontId="22" fillId="8" borderId="97" xfId="7" applyFont="1" applyFill="1" applyBorder="1" applyAlignment="1">
      <alignment horizontal="center" vertical="center" wrapText="1"/>
    </xf>
    <xf numFmtId="1" fontId="45" fillId="0" borderId="33" xfId="7" applyNumberFormat="1" applyFont="1" applyBorder="1" applyAlignment="1">
      <alignment horizontal="center" vertical="center" shrinkToFit="1"/>
    </xf>
    <xf numFmtId="1" fontId="45" fillId="7" borderId="34" xfId="7" applyNumberFormat="1" applyFont="1" applyFill="1" applyBorder="1" applyAlignment="1">
      <alignment horizontal="center" vertical="center" shrinkToFit="1"/>
    </xf>
    <xf numFmtId="1" fontId="45" fillId="0" borderId="34" xfId="7" applyNumberFormat="1" applyFont="1" applyBorder="1" applyAlignment="1">
      <alignment horizontal="center" vertical="center" shrinkToFit="1"/>
    </xf>
    <xf numFmtId="0" fontId="22" fillId="8" borderId="34" xfId="7" applyFont="1" applyFill="1" applyBorder="1" applyAlignment="1">
      <alignment horizontal="center" vertical="center" wrapText="1"/>
    </xf>
    <xf numFmtId="1" fontId="45" fillId="7" borderId="32" xfId="7" applyNumberFormat="1" applyFont="1" applyFill="1" applyBorder="1" applyAlignment="1">
      <alignment horizontal="center" vertical="center" shrinkToFit="1"/>
    </xf>
    <xf numFmtId="0" fontId="9" fillId="6" borderId="0" xfId="7" applyFont="1" applyFill="1" applyAlignment="1">
      <alignment horizontal="center" vertical="center"/>
    </xf>
    <xf numFmtId="0" fontId="9" fillId="6" borderId="95" xfId="7" applyFont="1" applyFill="1" applyBorder="1" applyAlignment="1">
      <alignment vertical="center"/>
    </xf>
    <xf numFmtId="0" fontId="9" fillId="6" borderId="61" xfId="7" applyFont="1" applyFill="1" applyBorder="1" applyAlignment="1">
      <alignment vertical="center"/>
    </xf>
    <xf numFmtId="0" fontId="9" fillId="6" borderId="64" xfId="7" applyFont="1" applyFill="1" applyBorder="1" applyAlignment="1">
      <alignment vertical="center"/>
    </xf>
    <xf numFmtId="171" fontId="44" fillId="7" borderId="83" xfId="8" applyNumberFormat="1" applyFont="1" applyFill="1" applyBorder="1" applyAlignment="1">
      <alignment horizontal="center" vertical="center" shrinkToFit="1"/>
    </xf>
    <xf numFmtId="1" fontId="45" fillId="7" borderId="83" xfId="7" applyNumberFormat="1" applyFont="1" applyFill="1" applyBorder="1" applyAlignment="1">
      <alignment horizontal="center" vertical="center" shrinkToFit="1"/>
    </xf>
    <xf numFmtId="171" fontId="44" fillId="0" borderId="10" xfId="8" applyNumberFormat="1" applyFont="1" applyFill="1" applyBorder="1" applyAlignment="1">
      <alignment horizontal="center" vertical="center" shrinkToFit="1"/>
    </xf>
    <xf numFmtId="171" fontId="44" fillId="7" borderId="10" xfId="8" applyNumberFormat="1" applyFont="1" applyFill="1" applyBorder="1" applyAlignment="1">
      <alignment horizontal="center" vertical="center" shrinkToFit="1"/>
    </xf>
    <xf numFmtId="171" fontId="44" fillId="0" borderId="32" xfId="8" applyNumberFormat="1" applyFont="1" applyFill="1" applyBorder="1" applyAlignment="1">
      <alignment horizontal="center" vertical="center" shrinkToFit="1"/>
    </xf>
    <xf numFmtId="1" fontId="44" fillId="0" borderId="10" xfId="7" applyNumberFormat="1" applyFont="1" applyBorder="1" applyAlignment="1">
      <alignment horizontal="center" vertical="center" shrinkToFit="1"/>
    </xf>
    <xf numFmtId="1" fontId="44" fillId="7" borderId="10" xfId="7" applyNumberFormat="1" applyFont="1" applyFill="1" applyBorder="1" applyAlignment="1">
      <alignment horizontal="center" vertical="center" shrinkToFit="1"/>
    </xf>
    <xf numFmtId="0" fontId="9" fillId="6" borderId="28" xfId="7" applyFont="1" applyFill="1" applyBorder="1" applyAlignment="1">
      <alignment vertical="center"/>
    </xf>
    <xf numFmtId="0" fontId="55" fillId="6" borderId="60" xfId="7" applyFont="1" applyFill="1" applyBorder="1" applyAlignment="1">
      <alignment horizontal="left" vertical="center"/>
    </xf>
    <xf numFmtId="0" fontId="55" fillId="6" borderId="62" xfId="7" applyFont="1" applyFill="1" applyBorder="1" applyAlignment="1">
      <alignment horizontal="left" vertical="center"/>
    </xf>
    <xf numFmtId="0" fontId="46" fillId="6" borderId="41" xfId="9" applyFill="1" applyBorder="1" applyAlignment="1">
      <alignment horizontal="left" vertical="center"/>
    </xf>
    <xf numFmtId="0" fontId="55" fillId="6" borderId="29" xfId="7" applyFont="1" applyFill="1" applyBorder="1" applyAlignment="1">
      <alignment horizontal="left" vertical="center"/>
    </xf>
    <xf numFmtId="0" fontId="55" fillId="6" borderId="0" xfId="7" applyFont="1" applyFill="1" applyAlignment="1">
      <alignment horizontal="left" vertical="center"/>
    </xf>
    <xf numFmtId="0" fontId="46" fillId="6" borderId="28" xfId="9" applyFill="1" applyBorder="1" applyAlignment="1">
      <alignment horizontal="left" vertical="center"/>
    </xf>
    <xf numFmtId="0" fontId="12" fillId="6" borderId="28" xfId="9" applyFont="1" applyFill="1" applyBorder="1" applyAlignment="1">
      <alignment horizontal="left" vertical="center"/>
    </xf>
    <xf numFmtId="0" fontId="46" fillId="0" borderId="0" xfId="9" applyAlignment="1">
      <alignment horizontal="left" vertical="center"/>
    </xf>
    <xf numFmtId="0" fontId="61" fillId="8" borderId="30" xfId="7" applyFont="1" applyFill="1" applyBorder="1" applyAlignment="1">
      <alignment horizontal="right" vertical="center" wrapText="1"/>
    </xf>
    <xf numFmtId="0" fontId="61" fillId="8" borderId="1" xfId="7" applyFont="1" applyFill="1" applyBorder="1" applyAlignment="1">
      <alignment horizontal="right" vertical="center" wrapText="1"/>
    </xf>
    <xf numFmtId="0" fontId="10" fillId="8" borderId="31" xfId="7" applyFont="1" applyFill="1" applyBorder="1" applyAlignment="1">
      <alignment vertical="center"/>
    </xf>
    <xf numFmtId="9" fontId="13" fillId="6" borderId="9" xfId="10" applyFont="1" applyFill="1" applyBorder="1" applyAlignment="1">
      <alignment horizontal="center" vertical="center" wrapText="1"/>
    </xf>
    <xf numFmtId="0" fontId="13" fillId="20" borderId="10" xfId="7" applyFont="1" applyFill="1" applyBorder="1" applyAlignment="1">
      <alignment vertical="center" wrapText="1"/>
    </xf>
    <xf numFmtId="0" fontId="13" fillId="13" borderId="63" xfId="7" applyFont="1" applyFill="1" applyBorder="1" applyAlignment="1" applyProtection="1">
      <alignment vertical="center" wrapText="1"/>
      <protection hidden="1"/>
    </xf>
    <xf numFmtId="0" fontId="38" fillId="6" borderId="33" xfId="11" applyFont="1" applyFill="1" applyBorder="1" applyAlignment="1" applyProtection="1">
      <alignment horizontal="center" vertical="center" wrapText="1"/>
      <protection hidden="1"/>
    </xf>
    <xf numFmtId="0" fontId="9" fillId="6" borderId="5" xfId="11" applyFont="1" applyFill="1" applyBorder="1" applyAlignment="1" applyProtection="1">
      <alignment vertical="center"/>
      <protection hidden="1"/>
    </xf>
    <xf numFmtId="0" fontId="39" fillId="6" borderId="34" xfId="11" applyFont="1" applyFill="1" applyBorder="1" applyAlignment="1" applyProtection="1">
      <alignment horizontal="center" vertical="center" wrapText="1"/>
      <protection hidden="1"/>
    </xf>
    <xf numFmtId="0" fontId="40" fillId="6" borderId="38" xfId="11" applyFont="1" applyFill="1" applyBorder="1" applyAlignment="1" applyProtection="1">
      <alignment horizontal="center" vertical="center" wrapText="1"/>
      <protection hidden="1"/>
    </xf>
    <xf numFmtId="9" fontId="16" fillId="6" borderId="85" xfId="12" applyFont="1" applyFill="1" applyBorder="1" applyAlignment="1" applyProtection="1">
      <alignment horizontal="center" vertical="center"/>
      <protection locked="0" hidden="1"/>
    </xf>
    <xf numFmtId="0" fontId="13" fillId="20" borderId="102" xfId="11" applyFont="1" applyFill="1" applyBorder="1" applyAlignment="1" applyProtection="1">
      <alignment horizontal="center" vertical="center" wrapText="1"/>
      <protection hidden="1"/>
    </xf>
    <xf numFmtId="165" fontId="9" fillId="7" borderId="32" xfId="13" applyNumberFormat="1" applyFont="1" applyFill="1" applyBorder="1" applyAlignment="1" applyProtection="1">
      <alignment horizontal="right" vertical="center" shrinkToFit="1"/>
      <protection hidden="1"/>
    </xf>
    <xf numFmtId="165" fontId="9" fillId="6" borderId="10" xfId="13" applyNumberFormat="1" applyFont="1" applyFill="1" applyBorder="1" applyAlignment="1" applyProtection="1">
      <alignment horizontal="right" vertical="center" shrinkToFit="1"/>
      <protection hidden="1"/>
    </xf>
    <xf numFmtId="165" fontId="9" fillId="7" borderId="10" xfId="13" applyNumberFormat="1" applyFont="1" applyFill="1" applyBorder="1" applyAlignment="1" applyProtection="1">
      <alignment horizontal="right" vertical="center" shrinkToFit="1"/>
      <protection hidden="1"/>
    </xf>
    <xf numFmtId="165" fontId="9" fillId="6" borderId="52" xfId="13" applyNumberFormat="1" applyFont="1" applyFill="1" applyBorder="1" applyAlignment="1" applyProtection="1">
      <alignment horizontal="right" vertical="center" shrinkToFit="1"/>
      <protection hidden="1"/>
    </xf>
    <xf numFmtId="171" fontId="9" fillId="6" borderId="82" xfId="13" applyNumberFormat="1" applyFont="1" applyFill="1" applyBorder="1" applyAlignment="1" applyProtection="1">
      <alignment horizontal="right" vertical="center" shrinkToFit="1"/>
      <protection hidden="1"/>
    </xf>
    <xf numFmtId="171" fontId="9" fillId="6" borderId="83" xfId="13" applyNumberFormat="1" applyFont="1" applyFill="1" applyBorder="1" applyAlignment="1" applyProtection="1">
      <alignment horizontal="right" vertical="center" shrinkToFit="1"/>
      <protection hidden="1"/>
    </xf>
    <xf numFmtId="1" fontId="9" fillId="6" borderId="84" xfId="11" applyNumberFormat="1" applyFont="1" applyFill="1" applyBorder="1" applyAlignment="1" applyProtection="1">
      <alignment horizontal="left" vertical="center" shrinkToFit="1"/>
      <protection hidden="1"/>
    </xf>
    <xf numFmtId="171" fontId="9" fillId="7" borderId="9" xfId="13" applyNumberFormat="1" applyFont="1" applyFill="1" applyBorder="1" applyAlignment="1" applyProtection="1">
      <alignment horizontal="right" vertical="center" shrinkToFit="1"/>
      <protection hidden="1"/>
    </xf>
    <xf numFmtId="171" fontId="9" fillId="7" borderId="10" xfId="13" applyNumberFormat="1" applyFont="1" applyFill="1" applyBorder="1" applyAlignment="1" applyProtection="1">
      <alignment horizontal="right" vertical="center" shrinkToFit="1"/>
      <protection hidden="1"/>
    </xf>
    <xf numFmtId="171" fontId="9" fillId="6" borderId="9" xfId="13" applyNumberFormat="1" applyFont="1" applyFill="1" applyBorder="1" applyAlignment="1" applyProtection="1">
      <alignment horizontal="right" vertical="center" shrinkToFit="1"/>
      <protection hidden="1"/>
    </xf>
    <xf numFmtId="171" fontId="9" fillId="6" borderId="10" xfId="13" applyNumberFormat="1" applyFont="1" applyFill="1" applyBorder="1" applyAlignment="1" applyProtection="1">
      <alignment horizontal="right" vertical="center" shrinkToFit="1"/>
      <protection hidden="1"/>
    </xf>
    <xf numFmtId="171" fontId="9" fillId="6" borderId="54" xfId="13" applyNumberFormat="1" applyFont="1" applyFill="1" applyBorder="1" applyAlignment="1" applyProtection="1">
      <alignment horizontal="right" vertical="center" shrinkToFit="1"/>
      <protection hidden="1"/>
    </xf>
    <xf numFmtId="171" fontId="9" fillId="6" borderId="52" xfId="13" applyNumberFormat="1" applyFont="1" applyFill="1" applyBorder="1" applyAlignment="1" applyProtection="1">
      <alignment horizontal="right" vertical="center" shrinkToFit="1"/>
      <protection hidden="1"/>
    </xf>
    <xf numFmtId="1" fontId="9" fillId="6" borderId="51" xfId="11" applyNumberFormat="1" applyFont="1" applyFill="1" applyBorder="1" applyAlignment="1" applyProtection="1">
      <alignment horizontal="left" vertical="center" shrinkToFit="1"/>
      <protection hidden="1"/>
    </xf>
    <xf numFmtId="1" fontId="9" fillId="7" borderId="33" xfId="11" applyNumberFormat="1" applyFont="1" applyFill="1" applyBorder="1" applyAlignment="1" applyProtection="1">
      <alignment horizontal="left" vertical="center" shrinkToFit="1"/>
      <protection hidden="1"/>
    </xf>
    <xf numFmtId="165" fontId="9" fillId="6" borderId="9" xfId="13" applyNumberFormat="1" applyFont="1" applyFill="1" applyBorder="1" applyAlignment="1" applyProtection="1">
      <alignment horizontal="right" vertical="center" shrinkToFit="1"/>
      <protection hidden="1"/>
    </xf>
    <xf numFmtId="0" fontId="62" fillId="0" borderId="0" xfId="14"/>
    <xf numFmtId="2" fontId="62" fillId="0" borderId="10" xfId="14" applyNumberFormat="1" applyBorder="1" applyAlignment="1">
      <alignment horizontal="center"/>
    </xf>
    <xf numFmtId="0" fontId="62" fillId="0" borderId="10" xfId="14" applyBorder="1"/>
    <xf numFmtId="0" fontId="62" fillId="0" borderId="10" xfId="14" applyBorder="1" applyAlignment="1">
      <alignment horizontal="center"/>
    </xf>
    <xf numFmtId="0" fontId="62" fillId="0" borderId="10" xfId="14" applyBorder="1" applyAlignment="1">
      <alignment horizontal="center" wrapText="1"/>
    </xf>
    <xf numFmtId="0" fontId="1" fillId="0" borderId="0" xfId="15"/>
    <xf numFmtId="10" fontId="0" fillId="0" borderId="10" xfId="16" applyNumberFormat="1" applyFont="1" applyBorder="1"/>
    <xf numFmtId="0" fontId="1" fillId="0" borderId="10" xfId="15" applyBorder="1"/>
    <xf numFmtId="9" fontId="1" fillId="0" borderId="0" xfId="15" applyNumberFormat="1"/>
    <xf numFmtId="9" fontId="0" fillId="0" borderId="0" xfId="16" applyFont="1"/>
    <xf numFmtId="0" fontId="17" fillId="0" borderId="0" xfId="15" applyFont="1" applyAlignment="1">
      <alignment horizontal="center" vertical="center" wrapText="1"/>
    </xf>
    <xf numFmtId="0" fontId="17" fillId="6" borderId="0" xfId="15" applyFont="1" applyFill="1" applyAlignment="1">
      <alignment horizontal="center" vertical="center" wrapText="1"/>
    </xf>
    <xf numFmtId="173" fontId="10" fillId="14" borderId="39" xfId="17" applyNumberFormat="1" applyFont="1" applyFill="1" applyBorder="1" applyAlignment="1" applyProtection="1">
      <alignment horizontal="center" vertical="center" wrapText="1"/>
    </xf>
    <xf numFmtId="174" fontId="10" fillId="14" borderId="32" xfId="15" applyNumberFormat="1" applyFont="1" applyFill="1" applyBorder="1" applyAlignment="1">
      <alignment horizontal="center" vertical="center" wrapText="1"/>
    </xf>
    <xf numFmtId="10" fontId="10" fillId="14" borderId="32" xfId="15" applyNumberFormat="1" applyFont="1" applyFill="1" applyBorder="1" applyAlignment="1">
      <alignment horizontal="center" vertical="center" wrapText="1"/>
    </xf>
    <xf numFmtId="0" fontId="10" fillId="14" borderId="32" xfId="15" applyFont="1" applyFill="1" applyBorder="1" applyAlignment="1">
      <alignment horizontal="center" vertical="center" wrapText="1"/>
    </xf>
    <xf numFmtId="175" fontId="10" fillId="14" borderId="103" xfId="17" applyNumberFormat="1" applyFont="1" applyFill="1" applyBorder="1" applyAlignment="1" applyProtection="1">
      <alignment horizontal="center" vertical="center" wrapText="1"/>
    </xf>
    <xf numFmtId="0" fontId="10" fillId="14" borderId="95" xfId="15" applyFont="1" applyFill="1" applyBorder="1" applyAlignment="1">
      <alignment horizontal="center" vertical="center" wrapText="1"/>
    </xf>
    <xf numFmtId="174" fontId="10" fillId="14" borderId="104" xfId="15" applyNumberFormat="1" applyFont="1" applyFill="1" applyBorder="1" applyAlignment="1">
      <alignment horizontal="center" vertical="center" wrapText="1"/>
    </xf>
    <xf numFmtId="0" fontId="10" fillId="14" borderId="103" xfId="15" applyFont="1" applyFill="1" applyBorder="1" applyAlignment="1">
      <alignment horizontal="left" vertical="center" wrapText="1"/>
    </xf>
    <xf numFmtId="0" fontId="10" fillId="14" borderId="103" xfId="15" applyFont="1" applyFill="1" applyBorder="1" applyAlignment="1">
      <alignment horizontal="center" vertical="center" wrapText="1"/>
    </xf>
    <xf numFmtId="173" fontId="17" fillId="7" borderId="9" xfId="17" applyNumberFormat="1" applyFont="1" applyFill="1" applyBorder="1" applyAlignment="1" applyProtection="1">
      <alignment horizontal="center" vertical="center" wrapText="1"/>
    </xf>
    <xf numFmtId="176" fontId="17" fillId="7" borderId="10" xfId="15" applyNumberFormat="1" applyFont="1" applyFill="1" applyBorder="1" applyAlignment="1">
      <alignment horizontal="center" vertical="center" wrapText="1"/>
    </xf>
    <xf numFmtId="10" fontId="17" fillId="7" borderId="10" xfId="16" applyNumberFormat="1" applyFont="1" applyFill="1" applyBorder="1" applyAlignment="1" applyProtection="1">
      <alignment horizontal="center" vertical="center" wrapText="1"/>
    </xf>
    <xf numFmtId="177" fontId="17" fillId="7" borderId="10" xfId="15" applyNumberFormat="1" applyFont="1" applyFill="1" applyBorder="1" applyAlignment="1">
      <alignment horizontal="center" vertical="center" wrapText="1"/>
    </xf>
    <xf numFmtId="178" fontId="17" fillId="7" borderId="10" xfId="15" applyNumberFormat="1" applyFont="1" applyFill="1" applyBorder="1" applyAlignment="1">
      <alignment horizontal="center" vertical="center" wrapText="1"/>
    </xf>
    <xf numFmtId="177" fontId="17" fillId="6" borderId="10" xfId="15" applyNumberFormat="1" applyFont="1" applyFill="1" applyBorder="1" applyAlignment="1" applyProtection="1">
      <alignment horizontal="center" vertical="center" wrapText="1"/>
      <protection locked="0"/>
    </xf>
    <xf numFmtId="179" fontId="17" fillId="7" borderId="9" xfId="15" applyNumberFormat="1" applyFont="1" applyFill="1" applyBorder="1" applyAlignment="1">
      <alignment horizontal="center" vertical="center" wrapText="1"/>
    </xf>
    <xf numFmtId="174" fontId="17" fillId="7" borderId="9" xfId="15" applyNumberFormat="1" applyFont="1" applyFill="1" applyBorder="1" applyAlignment="1">
      <alignment horizontal="center" vertical="center" wrapText="1"/>
    </xf>
    <xf numFmtId="179" fontId="63" fillId="7" borderId="32" xfId="15" applyNumberFormat="1" applyFont="1" applyFill="1" applyBorder="1" applyAlignment="1">
      <alignment horizontal="center" vertical="center" wrapText="1"/>
    </xf>
    <xf numFmtId="179" fontId="17" fillId="6" borderId="32" xfId="15" applyNumberFormat="1" applyFont="1" applyFill="1" applyBorder="1" applyAlignment="1" applyProtection="1">
      <alignment horizontal="center" vertical="center" wrapText="1"/>
      <protection locked="0"/>
    </xf>
    <xf numFmtId="0" fontId="17" fillId="6" borderId="10" xfId="15" applyFont="1" applyFill="1" applyBorder="1" applyAlignment="1" applyProtection="1">
      <alignment horizontal="center" vertical="center" wrapText="1"/>
      <protection locked="0"/>
    </xf>
    <xf numFmtId="180" fontId="17" fillId="6" borderId="10" xfId="15" applyNumberFormat="1" applyFont="1" applyFill="1" applyBorder="1" applyAlignment="1" applyProtection="1">
      <alignment horizontal="center" vertical="center" wrapText="1"/>
      <protection locked="0"/>
    </xf>
    <xf numFmtId="0" fontId="20" fillId="7" borderId="33" xfId="15" applyFont="1" applyFill="1" applyBorder="1" applyAlignment="1">
      <alignment horizontal="center" vertical="center" wrapText="1"/>
    </xf>
    <xf numFmtId="179" fontId="63" fillId="7" borderId="10" xfId="15" applyNumberFormat="1" applyFont="1" applyFill="1" applyBorder="1" applyAlignment="1">
      <alignment horizontal="center" vertical="center" wrapText="1"/>
    </xf>
    <xf numFmtId="179" fontId="17" fillId="6" borderId="10" xfId="15" applyNumberFormat="1" applyFont="1" applyFill="1" applyBorder="1" applyAlignment="1" applyProtection="1">
      <alignment horizontal="center" vertical="center" wrapText="1"/>
      <protection locked="0"/>
    </xf>
    <xf numFmtId="0" fontId="20" fillId="7" borderId="34" xfId="15" applyFont="1" applyFill="1" applyBorder="1" applyAlignment="1">
      <alignment horizontal="center" vertical="center" wrapText="1"/>
    </xf>
    <xf numFmtId="181" fontId="17" fillId="7" borderId="10" xfId="15" applyNumberFormat="1" applyFont="1" applyFill="1" applyBorder="1" applyAlignment="1">
      <alignment horizontal="center" vertical="center" wrapText="1"/>
    </xf>
    <xf numFmtId="0" fontId="22" fillId="8" borderId="66" xfId="15" applyFont="1" applyFill="1" applyBorder="1" applyAlignment="1">
      <alignment horizontal="center" vertical="center" wrapText="1"/>
    </xf>
    <xf numFmtId="0" fontId="22" fillId="8" borderId="65" xfId="15" applyFont="1" applyFill="1" applyBorder="1" applyAlignment="1">
      <alignment horizontal="center" vertical="center" wrapText="1"/>
    </xf>
    <xf numFmtId="0" fontId="22" fillId="8" borderId="71" xfId="15" applyFont="1" applyFill="1" applyBorder="1" applyAlignment="1">
      <alignment horizontal="center" vertical="center" wrapText="1"/>
    </xf>
    <xf numFmtId="0" fontId="22" fillId="8" borderId="38" xfId="15" applyFont="1" applyFill="1" applyBorder="1" applyAlignment="1">
      <alignment horizontal="center" vertical="center" wrapText="1"/>
    </xf>
    <xf numFmtId="0" fontId="22" fillId="20" borderId="65" xfId="15" applyFont="1" applyFill="1" applyBorder="1" applyAlignment="1">
      <alignment horizontal="center" vertical="center" wrapText="1"/>
    </xf>
    <xf numFmtId="0" fontId="17" fillId="6" borderId="0" xfId="15" applyFont="1" applyFill="1" applyAlignment="1">
      <alignment vertical="center" wrapText="1"/>
    </xf>
    <xf numFmtId="0" fontId="64" fillId="6" borderId="62" xfId="15" applyFont="1" applyFill="1" applyBorder="1" applyAlignment="1">
      <alignment vertical="top" wrapText="1"/>
    </xf>
    <xf numFmtId="0" fontId="14" fillId="6" borderId="0" xfId="15" applyFont="1" applyFill="1" applyAlignment="1">
      <alignment vertical="top" wrapText="1"/>
    </xf>
    <xf numFmtId="0" fontId="17" fillId="6" borderId="105" xfId="15" applyFont="1" applyFill="1" applyBorder="1" applyAlignment="1">
      <alignment horizontal="center" vertical="center" wrapText="1"/>
    </xf>
    <xf numFmtId="0" fontId="64" fillId="6" borderId="0" xfId="15" applyFont="1" applyFill="1" applyAlignment="1">
      <alignment vertical="top" wrapText="1"/>
    </xf>
    <xf numFmtId="0" fontId="14" fillId="6" borderId="105" xfId="15" applyFont="1" applyFill="1" applyBorder="1" applyAlignment="1">
      <alignment vertical="center" wrapText="1"/>
    </xf>
    <xf numFmtId="0" fontId="14" fillId="6" borderId="0" xfId="15" applyFont="1" applyFill="1" applyAlignment="1">
      <alignment horizontal="right" vertical="center" wrapText="1"/>
    </xf>
    <xf numFmtId="0" fontId="13" fillId="6" borderId="0" xfId="15" applyFont="1" applyFill="1" applyAlignment="1">
      <alignment vertical="center" wrapText="1"/>
    </xf>
    <xf numFmtId="0" fontId="17" fillId="6" borderId="0" xfId="15" applyFont="1" applyFill="1" applyAlignment="1">
      <alignment horizontal="right" vertical="center" wrapText="1"/>
    </xf>
    <xf numFmtId="0" fontId="14" fillId="6" borderId="105" xfId="15" applyFont="1" applyFill="1" applyBorder="1" applyAlignment="1">
      <alignment horizontal="right" vertical="center" wrapText="1"/>
    </xf>
    <xf numFmtId="0" fontId="65" fillId="6" borderId="0" xfId="15" applyFont="1" applyFill="1" applyAlignment="1">
      <alignment horizontal="center" vertical="center" wrapText="1"/>
    </xf>
    <xf numFmtId="0" fontId="14" fillId="6" borderId="0" xfId="15" applyFont="1" applyFill="1" applyAlignment="1">
      <alignment horizontal="left" vertical="center" wrapText="1"/>
    </xf>
    <xf numFmtId="0" fontId="68" fillId="0" borderId="34" xfId="11" applyFont="1" applyBorder="1" applyAlignment="1">
      <alignment horizontal="left" vertical="top" wrapText="1"/>
    </xf>
    <xf numFmtId="0" fontId="69" fillId="0" borderId="10" xfId="11" applyFont="1" applyBorder="1" applyAlignment="1">
      <alignment horizontal="center" vertical="center" wrapText="1"/>
    </xf>
    <xf numFmtId="0" fontId="70" fillId="0" borderId="10" xfId="11" applyFont="1" applyBorder="1" applyAlignment="1">
      <alignment horizontal="left" vertical="center" wrapText="1"/>
    </xf>
    <xf numFmtId="3" fontId="68" fillId="0" borderId="9" xfId="11" applyNumberFormat="1" applyFont="1" applyBorder="1" applyAlignment="1">
      <alignment horizontal="center" vertical="center" shrinkToFit="1"/>
    </xf>
    <xf numFmtId="0" fontId="69" fillId="17" borderId="34" xfId="11" applyFont="1" applyFill="1" applyBorder="1" applyAlignment="1">
      <alignment horizontal="center" vertical="center" wrapText="1"/>
    </xf>
    <xf numFmtId="0" fontId="69" fillId="17" borderId="10" xfId="11" applyFont="1" applyFill="1" applyBorder="1" applyAlignment="1">
      <alignment horizontal="center" vertical="center" wrapText="1"/>
    </xf>
    <xf numFmtId="0" fontId="68" fillId="17" borderId="9" xfId="11" applyFont="1" applyFill="1" applyBorder="1" applyAlignment="1">
      <alignment horizontal="center" vertical="center" wrapText="1"/>
    </xf>
    <xf numFmtId="0" fontId="69" fillId="0" borderId="34" xfId="11" applyFont="1" applyBorder="1" applyAlignment="1">
      <alignment horizontal="center" vertical="top" wrapText="1"/>
    </xf>
    <xf numFmtId="0" fontId="69" fillId="0" borderId="10" xfId="11" applyFont="1" applyBorder="1" applyAlignment="1">
      <alignment horizontal="center" vertical="top" wrapText="1"/>
    </xf>
    <xf numFmtId="0" fontId="69" fillId="0" borderId="9" xfId="11" applyFont="1" applyBorder="1" applyAlignment="1">
      <alignment horizontal="center" vertical="top" wrapText="1"/>
    </xf>
    <xf numFmtId="0" fontId="71" fillId="17" borderId="10" xfId="11" applyFont="1" applyFill="1" applyBorder="1" applyAlignment="1">
      <alignment horizontal="center" vertical="center" wrapText="1"/>
    </xf>
    <xf numFmtId="0" fontId="69" fillId="0" borderId="32" xfId="11" applyFont="1" applyBorder="1" applyAlignment="1">
      <alignment horizontal="center" vertical="center" wrapText="1"/>
    </xf>
    <xf numFmtId="0" fontId="70" fillId="0" borderId="32" xfId="11" applyFont="1" applyBorder="1" applyAlignment="1">
      <alignment horizontal="left" vertical="center" wrapText="1"/>
    </xf>
    <xf numFmtId="3" fontId="68" fillId="0" borderId="39" xfId="11" applyNumberFormat="1" applyFont="1" applyBorder="1" applyAlignment="1">
      <alignment horizontal="center" vertical="center" shrinkToFit="1"/>
    </xf>
    <xf numFmtId="0" fontId="68" fillId="6" borderId="33" xfId="11" applyFont="1" applyFill="1" applyBorder="1" applyAlignment="1">
      <alignment horizontal="left" vertical="top"/>
    </xf>
    <xf numFmtId="0" fontId="72" fillId="17" borderId="38" xfId="11" applyFont="1" applyFill="1" applyBorder="1" applyAlignment="1">
      <alignment horizontal="center" vertical="center" wrapText="1"/>
    </xf>
    <xf numFmtId="0" fontId="72" fillId="17" borderId="65" xfId="11" applyFont="1" applyFill="1" applyBorder="1" applyAlignment="1">
      <alignment horizontal="center" vertical="center" wrapText="1"/>
    </xf>
    <xf numFmtId="0" fontId="73" fillId="17" borderId="65" xfId="11" applyFont="1" applyFill="1" applyBorder="1" applyAlignment="1">
      <alignment horizontal="center" vertical="center" wrapText="1"/>
    </xf>
    <xf numFmtId="0" fontId="74" fillId="17" borderId="66" xfId="11" applyFont="1" applyFill="1" applyBorder="1" applyAlignment="1">
      <alignment horizontal="center" vertical="center" wrapText="1"/>
    </xf>
    <xf numFmtId="0" fontId="74" fillId="0" borderId="34" xfId="11" applyFont="1" applyBorder="1" applyAlignment="1">
      <alignment horizontal="left" vertical="top" wrapText="1"/>
    </xf>
    <xf numFmtId="0" fontId="72" fillId="0" borderId="10" xfId="11" applyFont="1" applyBorder="1" applyAlignment="1">
      <alignment horizontal="center" vertical="center" wrapText="1"/>
    </xf>
    <xf numFmtId="0" fontId="76" fillId="0" borderId="10" xfId="11" applyFont="1" applyBorder="1" applyAlignment="1">
      <alignment horizontal="left" vertical="center" wrapText="1"/>
    </xf>
    <xf numFmtId="3" fontId="74" fillId="0" borderId="9" xfId="11" applyNumberFormat="1" applyFont="1" applyBorder="1" applyAlignment="1">
      <alignment horizontal="center" vertical="center" shrinkToFit="1"/>
    </xf>
    <xf numFmtId="0" fontId="72" fillId="17" borderId="34" xfId="11" applyFont="1" applyFill="1" applyBorder="1" applyAlignment="1">
      <alignment horizontal="center" vertical="center" wrapText="1"/>
    </xf>
    <xf numFmtId="0" fontId="72" fillId="17" borderId="10" xfId="11" applyFont="1" applyFill="1" applyBorder="1" applyAlignment="1">
      <alignment horizontal="center" vertical="center" wrapText="1"/>
    </xf>
    <xf numFmtId="0" fontId="74" fillId="17" borderId="9" xfId="11" applyFont="1" applyFill="1" applyBorder="1" applyAlignment="1">
      <alignment horizontal="center" vertical="center" wrapText="1"/>
    </xf>
    <xf numFmtId="0" fontId="76" fillId="0" borderId="9" xfId="11" applyFont="1" applyBorder="1" applyAlignment="1">
      <alignment horizontal="center" vertical="center" wrapText="1"/>
    </xf>
    <xf numFmtId="0" fontId="74" fillId="0" borderId="10" xfId="11" applyFont="1" applyBorder="1" applyAlignment="1">
      <alignment horizontal="left" vertical="center" wrapText="1"/>
    </xf>
    <xf numFmtId="170" fontId="0" fillId="6" borderId="0" xfId="0" applyNumberFormat="1" applyFill="1"/>
    <xf numFmtId="9" fontId="0" fillId="6" borderId="0" xfId="1" applyFont="1" applyFill="1"/>
    <xf numFmtId="0" fontId="9" fillId="6" borderId="0" xfId="18" applyFont="1" applyFill="1" applyAlignment="1">
      <alignment horizontal="left" vertical="center"/>
    </xf>
    <xf numFmtId="0" fontId="9" fillId="0" borderId="0" xfId="18" applyFont="1" applyAlignment="1">
      <alignment horizontal="left" vertical="center"/>
    </xf>
    <xf numFmtId="164" fontId="9" fillId="0" borderId="0" xfId="18" applyNumberFormat="1" applyFont="1" applyAlignment="1">
      <alignment horizontal="left" vertical="center"/>
    </xf>
    <xf numFmtId="0" fontId="16" fillId="6" borderId="10" xfId="18" applyFont="1" applyFill="1" applyBorder="1" applyAlignment="1">
      <alignment horizontal="center" vertical="center"/>
    </xf>
    <xf numFmtId="0" fontId="16" fillId="6" borderId="9" xfId="18" applyFont="1" applyFill="1" applyBorder="1" applyAlignment="1">
      <alignment horizontal="center" vertical="center"/>
    </xf>
    <xf numFmtId="164" fontId="13" fillId="22" borderId="32" xfId="18" applyNumberFormat="1" applyFont="1" applyFill="1" applyBorder="1" applyAlignment="1">
      <alignment horizontal="center" vertical="center" wrapText="1"/>
    </xf>
    <xf numFmtId="9" fontId="16" fillId="6" borderId="39" xfId="1" applyFont="1" applyFill="1" applyBorder="1" applyAlignment="1" applyProtection="1">
      <alignment horizontal="center" vertical="center"/>
      <protection locked="0"/>
    </xf>
    <xf numFmtId="0" fontId="9" fillId="6" borderId="0" xfId="18" applyFont="1" applyFill="1" applyAlignment="1">
      <alignment horizontal="center"/>
    </xf>
    <xf numFmtId="0" fontId="10" fillId="8" borderId="10" xfId="18" applyFont="1" applyFill="1" applyBorder="1" applyAlignment="1">
      <alignment horizontal="center" vertical="center" wrapText="1"/>
    </xf>
    <xf numFmtId="164" fontId="10" fillId="12" borderId="10" xfId="18" applyNumberFormat="1" applyFont="1" applyFill="1" applyBorder="1" applyAlignment="1">
      <alignment horizontal="center" vertical="center" wrapText="1"/>
    </xf>
    <xf numFmtId="164" fontId="10" fillId="12" borderId="9" xfId="18" applyNumberFormat="1" applyFont="1" applyFill="1" applyBorder="1" applyAlignment="1">
      <alignment horizontal="center" vertical="center" wrapText="1"/>
    </xf>
    <xf numFmtId="0" fontId="9" fillId="6" borderId="0" xfId="18" applyFont="1" applyFill="1"/>
    <xf numFmtId="1" fontId="9" fillId="6" borderId="10" xfId="18" applyNumberFormat="1" applyFont="1" applyFill="1" applyBorder="1" applyAlignment="1">
      <alignment horizontal="center" vertical="center" shrinkToFit="1"/>
    </xf>
    <xf numFmtId="1" fontId="9" fillId="6" borderId="10" xfId="18" applyNumberFormat="1" applyFont="1" applyFill="1" applyBorder="1" applyAlignment="1">
      <alignment horizontal="left" vertical="center" shrinkToFit="1"/>
    </xf>
    <xf numFmtId="165" fontId="9" fillId="6" borderId="10" xfId="1" applyNumberFormat="1" applyFont="1" applyFill="1" applyBorder="1" applyAlignment="1" applyProtection="1">
      <alignment horizontal="center" vertical="center" shrinkToFit="1"/>
    </xf>
    <xf numFmtId="165" fontId="9" fillId="6" borderId="9" xfId="1" applyNumberFormat="1" applyFont="1" applyFill="1" applyBorder="1" applyAlignment="1" applyProtection="1">
      <alignment horizontal="center" vertical="center" shrinkToFit="1"/>
    </xf>
    <xf numFmtId="1" fontId="9" fillId="7" borderId="10" xfId="18" applyNumberFormat="1" applyFont="1" applyFill="1" applyBorder="1" applyAlignment="1">
      <alignment horizontal="center" vertical="center" shrinkToFit="1"/>
    </xf>
    <xf numFmtId="1" fontId="9" fillId="7" borderId="10" xfId="18" applyNumberFormat="1" applyFont="1" applyFill="1" applyBorder="1" applyAlignment="1">
      <alignment horizontal="left" vertical="center" shrinkToFit="1"/>
    </xf>
    <xf numFmtId="1" fontId="9" fillId="7" borderId="32" xfId="18" applyNumberFormat="1" applyFont="1" applyFill="1" applyBorder="1" applyAlignment="1">
      <alignment horizontal="left" vertical="center" shrinkToFit="1"/>
    </xf>
    <xf numFmtId="1" fontId="9" fillId="6" borderId="83" xfId="18" applyNumberFormat="1" applyFont="1" applyFill="1" applyBorder="1" applyAlignment="1">
      <alignment horizontal="center" vertical="center" shrinkToFit="1"/>
    </xf>
    <xf numFmtId="1" fontId="9" fillId="6" borderId="83" xfId="18" applyNumberFormat="1" applyFont="1" applyFill="1" applyBorder="1" applyAlignment="1">
      <alignment horizontal="left" vertical="center" shrinkToFit="1"/>
    </xf>
    <xf numFmtId="165" fontId="9" fillId="6" borderId="83" xfId="1" applyNumberFormat="1" applyFont="1" applyFill="1" applyBorder="1" applyAlignment="1" applyProtection="1">
      <alignment horizontal="center" vertical="center" shrinkToFit="1"/>
    </xf>
    <xf numFmtId="1" fontId="9" fillId="6" borderId="32" xfId="18" applyNumberFormat="1" applyFont="1" applyFill="1" applyBorder="1" applyAlignment="1">
      <alignment horizontal="center" vertical="center" shrinkToFit="1"/>
    </xf>
    <xf numFmtId="1" fontId="9" fillId="6" borderId="32" xfId="18" applyNumberFormat="1" applyFont="1" applyFill="1" applyBorder="1" applyAlignment="1">
      <alignment horizontal="left" vertical="center" shrinkToFit="1"/>
    </xf>
    <xf numFmtId="165" fontId="9" fillId="6" borderId="32" xfId="1" applyNumberFormat="1" applyFont="1" applyFill="1" applyBorder="1" applyAlignment="1" applyProtection="1">
      <alignment horizontal="center" vertical="center" shrinkToFit="1"/>
    </xf>
    <xf numFmtId="165" fontId="9" fillId="6" borderId="39" xfId="1" applyNumberFormat="1" applyFont="1" applyFill="1" applyBorder="1" applyAlignment="1" applyProtection="1">
      <alignment horizontal="center" vertical="center" shrinkToFit="1"/>
    </xf>
    <xf numFmtId="0" fontId="9" fillId="6" borderId="0" xfId="18" applyFont="1" applyFill="1" applyAlignment="1">
      <alignment horizontal="left" vertical="center" wrapText="1"/>
    </xf>
    <xf numFmtId="164" fontId="9" fillId="6" borderId="0" xfId="18" applyNumberFormat="1" applyFont="1" applyFill="1" applyAlignment="1">
      <alignment horizontal="left" vertical="center" wrapText="1"/>
    </xf>
    <xf numFmtId="164" fontId="9" fillId="6" borderId="0" xfId="18" applyNumberFormat="1" applyFont="1" applyFill="1" applyAlignment="1">
      <alignment horizontal="left" vertical="center"/>
    </xf>
    <xf numFmtId="0" fontId="10" fillId="8" borderId="34" xfId="0" applyFont="1" applyFill="1" applyBorder="1" applyAlignment="1" applyProtection="1">
      <alignment horizontal="center" vertical="center" wrapText="1"/>
      <protection hidden="1"/>
    </xf>
    <xf numFmtId="1" fontId="9" fillId="6" borderId="34" xfId="0" applyNumberFormat="1" applyFont="1" applyFill="1" applyBorder="1" applyAlignment="1" applyProtection="1">
      <alignment horizontal="center" wrapText="1" shrinkToFit="1"/>
      <protection hidden="1"/>
    </xf>
    <xf numFmtId="165" fontId="9" fillId="6" borderId="9" xfId="0" applyNumberFormat="1" applyFont="1" applyFill="1" applyBorder="1" applyAlignment="1" applyProtection="1">
      <alignment horizontal="center" wrapText="1" shrinkToFit="1"/>
      <protection hidden="1"/>
    </xf>
    <xf numFmtId="1" fontId="9" fillId="7" borderId="34" xfId="0" applyNumberFormat="1" applyFont="1" applyFill="1" applyBorder="1" applyAlignment="1" applyProtection="1">
      <alignment horizontal="center" wrapText="1" shrinkToFit="1"/>
      <protection hidden="1"/>
    </xf>
    <xf numFmtId="165" fontId="9" fillId="7" borderId="9" xfId="0" applyNumberFormat="1" applyFont="1" applyFill="1" applyBorder="1" applyAlignment="1" applyProtection="1">
      <alignment horizontal="center" wrapText="1" shrinkToFit="1"/>
      <protection hidden="1"/>
    </xf>
    <xf numFmtId="1" fontId="9" fillId="7" borderId="33" xfId="0" applyNumberFormat="1" applyFont="1" applyFill="1" applyBorder="1" applyAlignment="1" applyProtection="1">
      <alignment horizontal="center" wrapText="1" shrinkToFit="1"/>
      <protection hidden="1"/>
    </xf>
    <xf numFmtId="165" fontId="9" fillId="7" borderId="39" xfId="0" applyNumberFormat="1" applyFont="1" applyFill="1" applyBorder="1" applyAlignment="1" applyProtection="1">
      <alignment horizontal="center" wrapText="1" shrinkToFit="1"/>
      <protection hidden="1"/>
    </xf>
    <xf numFmtId="0" fontId="10" fillId="8" borderId="64" xfId="4" applyFont="1" applyFill="1" applyBorder="1" applyAlignment="1" applyProtection="1">
      <alignment horizontal="center" vertical="center"/>
      <protection hidden="1"/>
    </xf>
    <xf numFmtId="0" fontId="10" fillId="8" borderId="61" xfId="4" applyFont="1" applyFill="1" applyBorder="1" applyAlignment="1" applyProtection="1">
      <alignment horizontal="center" vertical="center"/>
      <protection hidden="1"/>
    </xf>
    <xf numFmtId="0" fontId="10" fillId="8" borderId="51" xfId="4" applyFont="1" applyFill="1" applyBorder="1" applyAlignment="1" applyProtection="1">
      <alignment horizontal="center" vertical="center"/>
      <protection hidden="1"/>
    </xf>
    <xf numFmtId="0" fontId="40" fillId="6" borderId="58" xfId="3" applyFont="1" applyFill="1" applyBorder="1" applyAlignment="1" applyProtection="1">
      <alignment horizontal="center" vertical="center" wrapText="1"/>
      <protection hidden="1"/>
    </xf>
    <xf numFmtId="0" fontId="40" fillId="6" borderId="55" xfId="3" applyFont="1" applyFill="1" applyBorder="1" applyAlignment="1" applyProtection="1">
      <alignment horizontal="center" vertical="center" wrapText="1"/>
      <protection hidden="1"/>
    </xf>
    <xf numFmtId="0" fontId="40" fillId="6" borderId="59" xfId="4" applyFont="1" applyFill="1" applyBorder="1" applyAlignment="1" applyProtection="1">
      <alignment horizontal="center" vertical="center" wrapText="1"/>
      <protection hidden="1"/>
    </xf>
    <xf numFmtId="0" fontId="40" fillId="6" borderId="58" xfId="4" applyFont="1" applyFill="1" applyBorder="1" applyAlignment="1" applyProtection="1">
      <alignment horizontal="center" vertical="center" wrapText="1"/>
      <protection hidden="1"/>
    </xf>
    <xf numFmtId="0" fontId="10" fillId="8" borderId="59" xfId="4" applyFont="1" applyFill="1" applyBorder="1" applyAlignment="1" applyProtection="1">
      <alignment horizontal="center" vertical="center" wrapText="1"/>
      <protection hidden="1"/>
    </xf>
    <xf numFmtId="0" fontId="10" fillId="8" borderId="58" xfId="4" applyFont="1" applyFill="1" applyBorder="1" applyAlignment="1" applyProtection="1">
      <alignment horizontal="center" vertical="center" wrapText="1"/>
      <protection hidden="1"/>
    </xf>
    <xf numFmtId="0" fontId="10" fillId="8" borderId="55" xfId="4" applyFont="1" applyFill="1" applyBorder="1" applyAlignment="1" applyProtection="1">
      <alignment horizontal="center" vertical="center" wrapText="1"/>
      <protection hidden="1"/>
    </xf>
    <xf numFmtId="0" fontId="10" fillId="6" borderId="31" xfId="4" applyFont="1" applyFill="1" applyBorder="1" applyAlignment="1" applyProtection="1">
      <alignment horizontal="center" vertical="center" wrapText="1"/>
      <protection hidden="1"/>
    </xf>
    <xf numFmtId="0" fontId="10" fillId="6" borderId="30" xfId="4" applyFont="1" applyFill="1" applyBorder="1" applyAlignment="1" applyProtection="1">
      <alignment horizontal="center" vertical="center" wrapText="1"/>
      <protection hidden="1"/>
    </xf>
    <xf numFmtId="0" fontId="10" fillId="6" borderId="28" xfId="4" applyFont="1" applyFill="1" applyBorder="1" applyAlignment="1" applyProtection="1">
      <alignment horizontal="center" vertical="center" wrapText="1"/>
      <protection hidden="1"/>
    </xf>
    <xf numFmtId="0" fontId="10" fillId="6" borderId="29" xfId="4" applyFont="1" applyFill="1" applyBorder="1" applyAlignment="1" applyProtection="1">
      <alignment horizontal="center" vertical="center" wrapText="1"/>
      <protection hidden="1"/>
    </xf>
    <xf numFmtId="0" fontId="10" fillId="6" borderId="41" xfId="4" applyFont="1" applyFill="1" applyBorder="1" applyAlignment="1" applyProtection="1">
      <alignment horizontal="center" vertical="center" wrapText="1"/>
      <protection hidden="1"/>
    </xf>
    <xf numFmtId="0" fontId="10" fillId="6" borderId="60" xfId="4" applyFont="1" applyFill="1" applyBorder="1" applyAlignment="1" applyProtection="1">
      <alignment horizontal="center" vertical="center" wrapText="1"/>
      <protection hidden="1"/>
    </xf>
    <xf numFmtId="0" fontId="14" fillId="6" borderId="0" xfId="4" applyFont="1" applyFill="1" applyAlignment="1" applyProtection="1">
      <alignment horizontal="left" vertical="center" wrapText="1"/>
      <protection hidden="1"/>
    </xf>
    <xf numFmtId="0" fontId="10" fillId="12" borderId="41" xfId="3" applyFont="1" applyFill="1" applyBorder="1" applyAlignment="1" applyProtection="1">
      <alignment horizontal="center" vertical="center" wrapText="1"/>
      <protection hidden="1"/>
    </xf>
    <xf numFmtId="0" fontId="10" fillId="12" borderId="60" xfId="3" applyFont="1" applyFill="1" applyBorder="1" applyAlignment="1" applyProtection="1">
      <alignment horizontal="center" vertical="center" wrapText="1"/>
      <protection hidden="1"/>
    </xf>
    <xf numFmtId="0" fontId="10" fillId="12" borderId="31" xfId="3" applyFont="1" applyFill="1" applyBorder="1" applyAlignment="1" applyProtection="1">
      <alignment horizontal="center" vertical="center" wrapText="1"/>
      <protection hidden="1"/>
    </xf>
    <xf numFmtId="0" fontId="10" fillId="12" borderId="30" xfId="3" applyFont="1" applyFill="1" applyBorder="1" applyAlignment="1" applyProtection="1">
      <alignment horizontal="center" vertical="center" wrapText="1"/>
      <protection hidden="1"/>
    </xf>
    <xf numFmtId="170" fontId="13" fillId="6" borderId="56" xfId="3" applyNumberFormat="1" applyFont="1" applyFill="1" applyBorder="1" applyAlignment="1" applyProtection="1">
      <alignment horizontal="center" vertical="center" wrapText="1"/>
      <protection locked="0" hidden="1"/>
    </xf>
    <xf numFmtId="170" fontId="13" fillId="6" borderId="55" xfId="3" applyNumberFormat="1" applyFont="1" applyFill="1" applyBorder="1" applyAlignment="1" applyProtection="1">
      <alignment horizontal="center" vertical="center" wrapText="1"/>
      <protection locked="0" hidden="1"/>
    </xf>
    <xf numFmtId="0" fontId="36" fillId="6" borderId="59" xfId="4" applyFont="1" applyFill="1" applyBorder="1" applyAlignment="1" applyProtection="1">
      <alignment horizontal="right" vertical="center" wrapText="1"/>
      <protection hidden="1"/>
    </xf>
    <xf numFmtId="0" fontId="36" fillId="6" borderId="58" xfId="4" applyFont="1" applyFill="1" applyBorder="1" applyAlignment="1" applyProtection="1">
      <alignment horizontal="right" vertical="center" wrapText="1"/>
      <protection hidden="1"/>
    </xf>
    <xf numFmtId="0" fontId="36" fillId="6" borderId="57" xfId="4" applyFont="1" applyFill="1" applyBorder="1" applyAlignment="1" applyProtection="1">
      <alignment horizontal="right" vertical="center" wrapText="1"/>
      <protection hidden="1"/>
    </xf>
    <xf numFmtId="0" fontId="20" fillId="0" borderId="61" xfId="4" applyFont="1" applyBorder="1" applyAlignment="1" applyProtection="1">
      <alignment horizontal="center" textRotation="90"/>
      <protection hidden="1"/>
    </xf>
    <xf numFmtId="0" fontId="20" fillId="0" borderId="51" xfId="4" applyFont="1" applyBorder="1" applyAlignment="1" applyProtection="1">
      <alignment horizontal="center" textRotation="90"/>
      <protection hidden="1"/>
    </xf>
    <xf numFmtId="0" fontId="72" fillId="16" borderId="34" xfId="11" applyFont="1" applyFill="1" applyBorder="1" applyAlignment="1">
      <alignment horizontal="center" vertical="center" wrapText="1"/>
    </xf>
    <xf numFmtId="0" fontId="72" fillId="16" borderId="10" xfId="11" applyFont="1" applyFill="1" applyBorder="1" applyAlignment="1">
      <alignment horizontal="center" vertical="center" wrapText="1"/>
    </xf>
    <xf numFmtId="0" fontId="72" fillId="16" borderId="9" xfId="11" applyFont="1" applyFill="1" applyBorder="1" applyAlignment="1">
      <alignment horizontal="center" vertical="center" wrapText="1"/>
    </xf>
    <xf numFmtId="0" fontId="69" fillId="16" borderId="34" xfId="11" applyFont="1" applyFill="1" applyBorder="1" applyAlignment="1">
      <alignment horizontal="center" vertical="center" wrapText="1"/>
    </xf>
    <xf numFmtId="0" fontId="69" fillId="16" borderId="10" xfId="11" applyFont="1" applyFill="1" applyBorder="1" applyAlignment="1">
      <alignment horizontal="center" vertical="center" wrapText="1"/>
    </xf>
    <xf numFmtId="0" fontId="69" fillId="16" borderId="9" xfId="11" applyFont="1" applyFill="1" applyBorder="1" applyAlignment="1">
      <alignment horizontal="center" vertical="center" wrapText="1"/>
    </xf>
    <xf numFmtId="0" fontId="68" fillId="0" borderId="84" xfId="11" applyFont="1" applyBorder="1" applyAlignment="1">
      <alignment horizontal="center" vertical="top" wrapText="1"/>
    </xf>
    <xf numFmtId="0" fontId="68" fillId="0" borderId="61" xfId="11" applyFont="1" applyBorder="1" applyAlignment="1">
      <alignment horizontal="center" vertical="top" wrapText="1"/>
    </xf>
    <xf numFmtId="0" fontId="75" fillId="6" borderId="31" xfId="4" applyFont="1" applyFill="1" applyBorder="1" applyAlignment="1" applyProtection="1">
      <alignment horizontal="center" vertical="center" wrapText="1"/>
      <protection hidden="1"/>
    </xf>
    <xf numFmtId="0" fontId="75" fillId="6" borderId="41" xfId="4" applyFont="1" applyFill="1" applyBorder="1" applyAlignment="1" applyProtection="1">
      <alignment horizontal="center" vertical="center" wrapText="1"/>
      <protection hidden="1"/>
    </xf>
    <xf numFmtId="0" fontId="79" fillId="8" borderId="59" xfId="4" applyFont="1" applyFill="1" applyBorder="1" applyAlignment="1" applyProtection="1">
      <alignment horizontal="center" vertical="center" wrapText="1"/>
      <protection hidden="1"/>
    </xf>
    <xf numFmtId="0" fontId="79" fillId="8" borderId="58" xfId="4" applyFont="1" applyFill="1" applyBorder="1" applyAlignment="1" applyProtection="1">
      <alignment horizontal="center" vertical="center" wrapText="1"/>
      <protection hidden="1"/>
    </xf>
    <xf numFmtId="0" fontId="79" fillId="8" borderId="55" xfId="4" applyFont="1" applyFill="1" applyBorder="1" applyAlignment="1" applyProtection="1">
      <alignment horizontal="center" vertical="center" wrapText="1"/>
      <protection hidden="1"/>
    </xf>
    <xf numFmtId="0" fontId="78" fillId="6" borderId="59" xfId="4" applyFont="1" applyFill="1" applyBorder="1" applyAlignment="1" applyProtection="1">
      <alignment horizontal="right" vertical="center" wrapText="1"/>
      <protection hidden="1"/>
    </xf>
    <xf numFmtId="0" fontId="78" fillId="6" borderId="58" xfId="4" applyFont="1" applyFill="1" applyBorder="1" applyAlignment="1" applyProtection="1">
      <alignment horizontal="right" vertical="center" wrapText="1"/>
      <protection hidden="1"/>
    </xf>
    <xf numFmtId="0" fontId="78" fillId="6" borderId="55" xfId="4" applyFont="1" applyFill="1" applyBorder="1" applyAlignment="1" applyProtection="1">
      <alignment horizontal="right" vertical="center" wrapText="1"/>
      <protection hidden="1"/>
    </xf>
    <xf numFmtId="0" fontId="71" fillId="16" borderId="84" xfId="11" applyFont="1" applyFill="1" applyBorder="1" applyAlignment="1">
      <alignment horizontal="center" vertical="center" wrapText="1"/>
    </xf>
    <xf numFmtId="0" fontId="69" fillId="16" borderId="83" xfId="11" applyFont="1" applyFill="1" applyBorder="1" applyAlignment="1">
      <alignment horizontal="center" vertical="center" wrapText="1"/>
    </xf>
    <xf numFmtId="0" fontId="69" fillId="16" borderId="82" xfId="11" applyFont="1" applyFill="1" applyBorder="1" applyAlignment="1">
      <alignment horizontal="center" vertical="center" wrapText="1"/>
    </xf>
    <xf numFmtId="0" fontId="72" fillId="16" borderId="34" xfId="11" applyFont="1" applyFill="1" applyBorder="1" applyAlignment="1">
      <alignment horizontal="center" vertical="top" wrapText="1"/>
    </xf>
    <xf numFmtId="0" fontId="72" fillId="16" borderId="10" xfId="11" applyFont="1" applyFill="1" applyBorder="1" applyAlignment="1">
      <alignment horizontal="center" vertical="top" wrapText="1"/>
    </xf>
    <xf numFmtId="0" fontId="72" fillId="16" borderId="9" xfId="11" applyFont="1" applyFill="1" applyBorder="1" applyAlignment="1">
      <alignment horizontal="center" vertical="top" wrapText="1"/>
    </xf>
    <xf numFmtId="0" fontId="73" fillId="16" borderId="34" xfId="11" applyFont="1" applyFill="1" applyBorder="1" applyAlignment="1">
      <alignment horizontal="center" vertical="center" wrapText="1"/>
    </xf>
    <xf numFmtId="0" fontId="68" fillId="0" borderId="34" xfId="11" applyFont="1" applyBorder="1" applyAlignment="1">
      <alignment horizontal="center" vertical="top" wrapText="1"/>
    </xf>
    <xf numFmtId="0" fontId="68" fillId="0" borderId="33" xfId="11" applyFont="1" applyBorder="1" applyAlignment="1">
      <alignment horizontal="center" vertical="top" wrapText="1"/>
    </xf>
    <xf numFmtId="0" fontId="72" fillId="0" borderId="34" xfId="11" applyFont="1" applyBorder="1" applyAlignment="1">
      <alignment horizontal="center" vertical="center" wrapText="1"/>
    </xf>
    <xf numFmtId="0" fontId="72" fillId="0" borderId="10" xfId="11" applyFont="1" applyBorder="1" applyAlignment="1">
      <alignment horizontal="center" vertical="center" wrapText="1"/>
    </xf>
    <xf numFmtId="0" fontId="72" fillId="0" borderId="9" xfId="11" applyFont="1" applyBorder="1" applyAlignment="1">
      <alignment horizontal="center" vertical="center" wrapText="1"/>
    </xf>
    <xf numFmtId="0" fontId="60" fillId="19" borderId="59" xfId="11" applyFont="1" applyFill="1" applyBorder="1" applyAlignment="1">
      <alignment horizontal="center" vertical="center" wrapText="1"/>
    </xf>
    <xf numFmtId="0" fontId="60" fillId="19" borderId="58" xfId="11" applyFont="1" applyFill="1" applyBorder="1" applyAlignment="1">
      <alignment horizontal="center" vertical="center" wrapText="1"/>
    </xf>
    <xf numFmtId="0" fontId="60" fillId="19" borderId="55" xfId="11" applyFont="1" applyFill="1" applyBorder="1" applyAlignment="1">
      <alignment horizontal="center" vertical="center" wrapText="1"/>
    </xf>
    <xf numFmtId="0" fontId="67" fillId="6" borderId="59" xfId="4" applyFont="1" applyFill="1" applyBorder="1" applyAlignment="1" applyProtection="1">
      <alignment horizontal="right" vertical="center" wrapText="1"/>
      <protection hidden="1"/>
    </xf>
    <xf numFmtId="0" fontId="67" fillId="6" borderId="58" xfId="4" applyFont="1" applyFill="1" applyBorder="1" applyAlignment="1" applyProtection="1">
      <alignment horizontal="right" vertical="center" wrapText="1"/>
      <protection hidden="1"/>
    </xf>
    <xf numFmtId="0" fontId="67" fillId="6" borderId="55" xfId="4" applyFont="1" applyFill="1" applyBorder="1" applyAlignment="1" applyProtection="1">
      <alignment horizontal="right" vertical="center" wrapText="1"/>
      <protection hidden="1"/>
    </xf>
    <xf numFmtId="0" fontId="57" fillId="18" borderId="34" xfId="11" applyFont="1" applyFill="1" applyBorder="1" applyAlignment="1">
      <alignment horizontal="center" vertical="center" wrapText="1"/>
    </xf>
    <xf numFmtId="0" fontId="57" fillId="18" borderId="10" xfId="11" applyFont="1" applyFill="1" applyBorder="1" applyAlignment="1">
      <alignment horizontal="center" vertical="center" wrapText="1"/>
    </xf>
    <xf numFmtId="0" fontId="57" fillId="18" borderId="9" xfId="11" applyFont="1" applyFill="1" applyBorder="1" applyAlignment="1">
      <alignment horizontal="center" vertical="center" wrapText="1"/>
    </xf>
    <xf numFmtId="0" fontId="58" fillId="18" borderId="34" xfId="11" applyFont="1" applyFill="1" applyBorder="1" applyAlignment="1">
      <alignment horizontal="center" vertical="center" wrapText="1"/>
    </xf>
    <xf numFmtId="0" fontId="58" fillId="18" borderId="51" xfId="11" applyFont="1" applyFill="1" applyBorder="1" applyAlignment="1">
      <alignment horizontal="center" vertical="center" wrapText="1"/>
    </xf>
    <xf numFmtId="0" fontId="57" fillId="18" borderId="52" xfId="11" applyFont="1" applyFill="1" applyBorder="1" applyAlignment="1">
      <alignment horizontal="center" vertical="center" wrapText="1"/>
    </xf>
    <xf numFmtId="0" fontId="57" fillId="18" borderId="54" xfId="11" applyFont="1" applyFill="1" applyBorder="1" applyAlignment="1">
      <alignment horizontal="center" vertical="center" wrapText="1"/>
    </xf>
    <xf numFmtId="0" fontId="20" fillId="0" borderId="64" xfId="4" applyFont="1" applyBorder="1" applyAlignment="1" applyProtection="1">
      <alignment horizontal="center" textRotation="90"/>
      <protection hidden="1"/>
    </xf>
    <xf numFmtId="0" fontId="39" fillId="6" borderId="0" xfId="4" applyFont="1" applyFill="1" applyAlignment="1" applyProtection="1">
      <alignment horizontal="left" vertical="center" wrapText="1"/>
      <protection hidden="1"/>
    </xf>
    <xf numFmtId="0" fontId="38" fillId="6" borderId="62" xfId="4" applyFont="1" applyFill="1" applyBorder="1" applyAlignment="1" applyProtection="1">
      <alignment horizontal="left" vertical="center" wrapText="1"/>
      <protection hidden="1"/>
    </xf>
    <xf numFmtId="0" fontId="10" fillId="6" borderId="1" xfId="4" applyFont="1" applyFill="1" applyBorder="1" applyAlignment="1" applyProtection="1">
      <alignment horizontal="center" vertical="center" wrapText="1"/>
      <protection hidden="1"/>
    </xf>
    <xf numFmtId="0" fontId="10" fillId="6" borderId="0" xfId="4" applyFont="1" applyFill="1" applyAlignment="1" applyProtection="1">
      <alignment horizontal="center" vertical="center" wrapText="1"/>
      <protection hidden="1"/>
    </xf>
    <xf numFmtId="0" fontId="10" fillId="6" borderId="62" xfId="4" applyFont="1" applyFill="1" applyBorder="1" applyAlignment="1" applyProtection="1">
      <alignment horizontal="center" vertical="center" wrapText="1"/>
      <protection hidden="1"/>
    </xf>
    <xf numFmtId="0" fontId="13" fillId="6" borderId="59" xfId="4" applyFont="1" applyFill="1" applyBorder="1" applyAlignment="1" applyProtection="1">
      <alignment horizontal="center" vertical="center" wrapText="1"/>
      <protection hidden="1"/>
    </xf>
    <xf numFmtId="0" fontId="13" fillId="6" borderId="58" xfId="4" applyFont="1" applyFill="1" applyBorder="1" applyAlignment="1" applyProtection="1">
      <alignment horizontal="center" vertical="center" wrapText="1"/>
      <protection hidden="1"/>
    </xf>
    <xf numFmtId="0" fontId="13" fillId="6" borderId="55" xfId="4" applyFont="1" applyFill="1" applyBorder="1" applyAlignment="1" applyProtection="1">
      <alignment horizontal="center" vertical="center" wrapText="1"/>
      <protection hidden="1"/>
    </xf>
    <xf numFmtId="0" fontId="10" fillId="12" borderId="59" xfId="3" applyFont="1" applyFill="1" applyBorder="1" applyAlignment="1" applyProtection="1">
      <alignment horizontal="center" vertical="center" wrapText="1"/>
      <protection hidden="1"/>
    </xf>
    <xf numFmtId="0" fontId="10" fillId="12" borderId="55" xfId="3" applyFont="1" applyFill="1" applyBorder="1" applyAlignment="1" applyProtection="1">
      <alignment horizontal="center" vertical="center" wrapText="1"/>
      <protection hidden="1"/>
    </xf>
    <xf numFmtId="0" fontId="14" fillId="6" borderId="62" xfId="4" applyFont="1" applyFill="1" applyBorder="1" applyAlignment="1" applyProtection="1">
      <alignment horizontal="left" vertical="center" wrapText="1"/>
      <protection hidden="1"/>
    </xf>
    <xf numFmtId="0" fontId="20" fillId="0" borderId="52" xfId="4" applyFont="1" applyBorder="1" applyAlignment="1" applyProtection="1">
      <alignment horizontal="center"/>
      <protection hidden="1"/>
    </xf>
    <xf numFmtId="0" fontId="20" fillId="0" borderId="54" xfId="4" applyFont="1" applyBorder="1" applyAlignment="1" applyProtection="1">
      <alignment horizontal="center"/>
      <protection hidden="1"/>
    </xf>
    <xf numFmtId="0" fontId="20" fillId="0" borderId="10" xfId="4" applyFont="1" applyBorder="1" applyAlignment="1" applyProtection="1">
      <alignment horizontal="center"/>
      <protection hidden="1"/>
    </xf>
    <xf numFmtId="0" fontId="20" fillId="0" borderId="9" xfId="4" applyFont="1" applyBorder="1" applyAlignment="1" applyProtection="1">
      <alignment horizontal="center"/>
      <protection hidden="1"/>
    </xf>
    <xf numFmtId="174" fontId="17" fillId="6" borderId="84" xfId="15" applyNumberFormat="1" applyFont="1" applyFill="1" applyBorder="1" applyAlignment="1" applyProtection="1">
      <alignment horizontal="center" vertical="center" wrapText="1"/>
      <protection locked="0"/>
    </xf>
    <xf numFmtId="174" fontId="17" fillId="6" borderId="61" xfId="15" applyNumberFormat="1" applyFont="1" applyFill="1" applyBorder="1" applyAlignment="1" applyProtection="1">
      <alignment horizontal="center" vertical="center" wrapText="1"/>
      <protection locked="0"/>
    </xf>
    <xf numFmtId="174" fontId="17" fillId="6" borderId="95" xfId="15" applyNumberFormat="1" applyFont="1" applyFill="1" applyBorder="1" applyAlignment="1" applyProtection="1">
      <alignment horizontal="center" vertical="center" wrapText="1"/>
      <protection locked="0"/>
    </xf>
    <xf numFmtId="0" fontId="22" fillId="21" borderId="59" xfId="15" applyFont="1" applyFill="1" applyBorder="1" applyAlignment="1">
      <alignment horizontal="center" vertical="center" wrapText="1"/>
    </xf>
    <xf numFmtId="0" fontId="22" fillId="21" borderId="58" xfId="15" applyFont="1" applyFill="1" applyBorder="1" applyAlignment="1">
      <alignment horizontal="center" vertical="center" wrapText="1"/>
    </xf>
    <xf numFmtId="0" fontId="22" fillId="21" borderId="55" xfId="15" applyFont="1" applyFill="1" applyBorder="1" applyAlignment="1">
      <alignment horizontal="center" vertical="center" wrapText="1"/>
    </xf>
    <xf numFmtId="0" fontId="65" fillId="6" borderId="109" xfId="15" applyFont="1" applyFill="1" applyBorder="1" applyAlignment="1">
      <alignment horizontal="center" vertical="center" wrapText="1"/>
    </xf>
    <xf numFmtId="0" fontId="65" fillId="6" borderId="108" xfId="15" applyFont="1" applyFill="1" applyBorder="1" applyAlignment="1">
      <alignment horizontal="center" vertical="center" wrapText="1"/>
    </xf>
    <xf numFmtId="0" fontId="65" fillId="6" borderId="107" xfId="15" applyFont="1" applyFill="1" applyBorder="1" applyAlignment="1">
      <alignment horizontal="center" vertical="center" wrapText="1"/>
    </xf>
    <xf numFmtId="0" fontId="13" fillId="6" borderId="0" xfId="15" applyFont="1" applyFill="1" applyAlignment="1">
      <alignment horizontal="right" vertical="center" wrapText="1"/>
    </xf>
    <xf numFmtId="0" fontId="13" fillId="6" borderId="0" xfId="15" applyFont="1" applyFill="1" applyAlignment="1" applyProtection="1">
      <alignment horizontal="right" vertical="center" wrapText="1"/>
      <protection locked="0"/>
    </xf>
    <xf numFmtId="0" fontId="13" fillId="6" borderId="105" xfId="15" applyFont="1" applyFill="1" applyBorder="1" applyAlignment="1" applyProtection="1">
      <alignment horizontal="right" vertical="center" wrapText="1"/>
      <protection locked="0"/>
    </xf>
    <xf numFmtId="0" fontId="14" fillId="6" borderId="0" xfId="15" applyFont="1" applyFill="1" applyAlignment="1" applyProtection="1">
      <alignment horizontal="right" vertical="center" wrapText="1"/>
      <protection locked="0"/>
    </xf>
    <xf numFmtId="0" fontId="14" fillId="6" borderId="105" xfId="15" applyFont="1" applyFill="1" applyBorder="1" applyAlignment="1" applyProtection="1">
      <alignment horizontal="right" vertical="center" wrapText="1"/>
      <protection locked="0"/>
    </xf>
    <xf numFmtId="0" fontId="14" fillId="0" borderId="0" xfId="15" applyFont="1" applyAlignment="1" applyProtection="1">
      <alignment horizontal="right"/>
      <protection locked="0"/>
    </xf>
    <xf numFmtId="0" fontId="13" fillId="6" borderId="105" xfId="15" applyFont="1" applyFill="1" applyBorder="1" applyAlignment="1">
      <alignment horizontal="right" vertical="center" wrapText="1"/>
    </xf>
    <xf numFmtId="0" fontId="64" fillId="6" borderId="106" xfId="15" applyFont="1" applyFill="1" applyBorder="1" applyAlignment="1">
      <alignment horizontal="center" vertical="top" wrapText="1"/>
    </xf>
    <xf numFmtId="0" fontId="64" fillId="6" borderId="0" xfId="15" applyFont="1" applyFill="1" applyAlignment="1">
      <alignment horizontal="center" vertical="top" wrapText="1"/>
    </xf>
    <xf numFmtId="0" fontId="14" fillId="6" borderId="0" xfId="15" applyFont="1" applyFill="1" applyAlignment="1">
      <alignment horizontal="center" vertical="top" wrapText="1"/>
    </xf>
    <xf numFmtId="0" fontId="22" fillId="8" borderId="10" xfId="15" applyFont="1" applyFill="1" applyBorder="1" applyAlignment="1">
      <alignment horizontal="left" vertical="center" wrapText="1"/>
    </xf>
    <xf numFmtId="0" fontId="17" fillId="0" borderId="10" xfId="15" applyFont="1" applyBorder="1" applyAlignment="1">
      <alignment horizontal="left" vertical="center" wrapText="1"/>
    </xf>
    <xf numFmtId="0" fontId="17" fillId="7" borderId="10" xfId="15" applyFont="1" applyFill="1" applyBorder="1" applyAlignment="1">
      <alignment horizontal="left" vertical="center" wrapText="1"/>
    </xf>
    <xf numFmtId="0" fontId="66" fillId="6" borderId="0" xfId="15" applyFont="1" applyFill="1" applyAlignment="1">
      <alignment horizontal="center" vertical="center" wrapText="1"/>
    </xf>
    <xf numFmtId="0" fontId="9" fillId="6" borderId="24" xfId="7" applyFont="1" applyFill="1" applyBorder="1" applyAlignment="1" applyProtection="1">
      <alignment horizontal="center" vertical="center"/>
      <protection hidden="1"/>
    </xf>
    <xf numFmtId="0" fontId="9" fillId="6" borderId="8" xfId="7" applyFont="1" applyFill="1" applyBorder="1" applyAlignment="1" applyProtection="1">
      <alignment horizontal="center" vertical="center"/>
      <protection hidden="1"/>
    </xf>
    <xf numFmtId="0" fontId="9" fillId="6" borderId="5" xfId="7" applyFont="1" applyFill="1" applyBorder="1" applyAlignment="1" applyProtection="1">
      <alignment horizontal="center" vertical="center"/>
      <protection hidden="1"/>
    </xf>
    <xf numFmtId="0" fontId="9" fillId="6" borderId="28" xfId="7" applyFont="1" applyFill="1" applyBorder="1" applyAlignment="1" applyProtection="1">
      <alignment horizontal="center" vertical="center"/>
      <protection hidden="1"/>
    </xf>
    <xf numFmtId="0" fontId="9" fillId="6" borderId="41" xfId="7" applyFont="1" applyFill="1" applyBorder="1" applyAlignment="1" applyProtection="1">
      <alignment horizontal="center" vertical="center"/>
      <protection hidden="1"/>
    </xf>
    <xf numFmtId="0" fontId="10" fillId="8" borderId="27" xfId="7" applyFont="1" applyFill="1" applyBorder="1" applyAlignment="1" applyProtection="1">
      <alignment horizontal="center" vertical="center"/>
      <protection hidden="1"/>
    </xf>
    <xf numFmtId="0" fontId="10" fillId="8" borderId="26" xfId="7" applyFont="1" applyFill="1" applyBorder="1" applyAlignment="1" applyProtection="1">
      <alignment horizontal="center" vertical="center"/>
      <protection hidden="1"/>
    </xf>
    <xf numFmtId="0" fontId="10" fillId="8" borderId="25" xfId="7" applyFont="1" applyFill="1" applyBorder="1" applyAlignment="1" applyProtection="1">
      <alignment horizontal="center" vertical="center"/>
      <protection hidden="1"/>
    </xf>
    <xf numFmtId="0" fontId="10" fillId="9" borderId="75" xfId="7" applyFont="1" applyFill="1" applyBorder="1" applyAlignment="1" applyProtection="1">
      <alignment horizontal="center" vertical="center" wrapText="1"/>
      <protection hidden="1"/>
    </xf>
    <xf numFmtId="0" fontId="10" fillId="9" borderId="74" xfId="7" applyFont="1" applyFill="1" applyBorder="1" applyAlignment="1" applyProtection="1">
      <alignment horizontal="center" vertical="center" wrapText="1"/>
      <protection hidden="1"/>
    </xf>
    <xf numFmtId="0" fontId="10" fillId="9" borderId="73" xfId="7" applyFont="1" applyFill="1" applyBorder="1" applyAlignment="1" applyProtection="1">
      <alignment horizontal="center" vertical="center" wrapText="1"/>
      <protection hidden="1"/>
    </xf>
    <xf numFmtId="0" fontId="10" fillId="9" borderId="38" xfId="7" applyFont="1" applyFill="1" applyBorder="1" applyAlignment="1" applyProtection="1">
      <alignment horizontal="center" vertical="center" wrapText="1"/>
      <protection hidden="1"/>
    </xf>
    <xf numFmtId="0" fontId="10" fillId="9" borderId="65" xfId="7" applyFont="1" applyFill="1" applyBorder="1" applyAlignment="1" applyProtection="1">
      <alignment horizontal="center" vertical="center" wrapText="1"/>
      <protection hidden="1"/>
    </xf>
    <xf numFmtId="0" fontId="10" fillId="9" borderId="66" xfId="7" applyFont="1" applyFill="1" applyBorder="1" applyAlignment="1" applyProtection="1">
      <alignment horizontal="center" vertical="center" wrapText="1"/>
      <protection hidden="1"/>
    </xf>
    <xf numFmtId="0" fontId="10" fillId="9" borderId="71" xfId="7" applyFont="1" applyFill="1" applyBorder="1" applyAlignment="1" applyProtection="1">
      <alignment horizontal="center" vertical="center" wrapText="1"/>
      <protection hidden="1"/>
    </xf>
    <xf numFmtId="0" fontId="10" fillId="9" borderId="69" xfId="7" applyFont="1" applyFill="1" applyBorder="1" applyAlignment="1" applyProtection="1">
      <alignment horizontal="center" vertical="center" wrapText="1"/>
      <protection hidden="1"/>
    </xf>
    <xf numFmtId="0" fontId="10" fillId="9" borderId="50" xfId="7" applyFont="1" applyFill="1" applyBorder="1" applyAlignment="1" applyProtection="1">
      <alignment horizontal="center" vertical="center" wrapText="1"/>
      <protection hidden="1"/>
    </xf>
    <xf numFmtId="0" fontId="10" fillId="9" borderId="68" xfId="7" applyFont="1" applyFill="1" applyBorder="1" applyAlignment="1" applyProtection="1">
      <alignment horizontal="center" vertical="center" wrapText="1"/>
      <protection hidden="1"/>
    </xf>
    <xf numFmtId="0" fontId="10" fillId="9" borderId="51" xfId="7" applyFont="1" applyFill="1" applyBorder="1" applyAlignment="1" applyProtection="1">
      <alignment horizontal="center" vertical="center" wrapText="1"/>
      <protection hidden="1"/>
    </xf>
    <xf numFmtId="0" fontId="10" fillId="9" borderId="52" xfId="7" applyFont="1" applyFill="1" applyBorder="1" applyAlignment="1" applyProtection="1">
      <alignment horizontal="center" vertical="center" wrapText="1"/>
      <protection hidden="1"/>
    </xf>
    <xf numFmtId="0" fontId="10" fillId="9" borderId="54" xfId="7" applyFont="1" applyFill="1" applyBorder="1" applyAlignment="1" applyProtection="1">
      <alignment horizontal="center" vertical="center" wrapText="1"/>
      <protection hidden="1"/>
    </xf>
    <xf numFmtId="0" fontId="9" fillId="6" borderId="78" xfId="7" applyFont="1" applyFill="1" applyBorder="1" applyAlignment="1" applyProtection="1">
      <alignment horizontal="center" vertical="center"/>
      <protection hidden="1"/>
    </xf>
    <xf numFmtId="0" fontId="9" fillId="6" borderId="77" xfId="7" applyFont="1" applyFill="1" applyBorder="1" applyAlignment="1" applyProtection="1">
      <alignment horizontal="center" vertical="center"/>
      <protection hidden="1"/>
    </xf>
    <xf numFmtId="0" fontId="9" fillId="6" borderId="76" xfId="7" applyFont="1" applyFill="1" applyBorder="1" applyAlignment="1" applyProtection="1">
      <alignment horizontal="center" vertical="center"/>
      <protection hidden="1"/>
    </xf>
    <xf numFmtId="0" fontId="13" fillId="6" borderId="59" xfId="7" applyFont="1" applyFill="1" applyBorder="1" applyAlignment="1" applyProtection="1">
      <alignment horizontal="center" vertical="center" wrapText="1"/>
      <protection hidden="1"/>
    </xf>
    <xf numFmtId="0" fontId="13" fillId="6" borderId="58" xfId="7" applyFont="1" applyFill="1" applyBorder="1" applyAlignment="1" applyProtection="1">
      <alignment horizontal="center" vertical="center" wrapText="1"/>
      <protection hidden="1"/>
    </xf>
    <xf numFmtId="0" fontId="13" fillId="6" borderId="55" xfId="7" applyFont="1" applyFill="1" applyBorder="1" applyAlignment="1" applyProtection="1">
      <alignment horizontal="center" vertical="center" wrapText="1"/>
      <protection hidden="1"/>
    </xf>
    <xf numFmtId="0" fontId="15" fillId="6" borderId="27" xfId="7" applyFont="1" applyFill="1" applyBorder="1" applyAlignment="1" applyProtection="1">
      <alignment horizontal="center" vertical="center" wrapText="1"/>
      <protection hidden="1"/>
    </xf>
    <xf numFmtId="0" fontId="15" fillId="6" borderId="25" xfId="7" applyFont="1" applyFill="1" applyBorder="1" applyAlignment="1" applyProtection="1">
      <alignment horizontal="center" vertical="center" wrapText="1"/>
      <protection hidden="1"/>
    </xf>
    <xf numFmtId="0" fontId="15" fillId="6" borderId="27" xfId="9" applyFont="1" applyFill="1" applyBorder="1" applyAlignment="1" applyProtection="1">
      <alignment horizontal="center" vertical="center" wrapText="1"/>
      <protection hidden="1"/>
    </xf>
    <xf numFmtId="0" fontId="15" fillId="6" borderId="26" xfId="9" applyFont="1" applyFill="1" applyBorder="1" applyAlignment="1" applyProtection="1">
      <alignment horizontal="center" vertical="center" wrapText="1"/>
      <protection hidden="1"/>
    </xf>
    <xf numFmtId="0" fontId="15" fillId="6" borderId="25" xfId="9" applyFont="1" applyFill="1" applyBorder="1" applyAlignment="1" applyProtection="1">
      <alignment horizontal="center" vertical="center" wrapText="1"/>
      <protection hidden="1"/>
    </xf>
    <xf numFmtId="0" fontId="48" fillId="6" borderId="59" xfId="9" applyFont="1" applyFill="1" applyBorder="1" applyAlignment="1" applyProtection="1">
      <alignment horizontal="center" vertical="center" wrapText="1"/>
      <protection hidden="1"/>
    </xf>
    <xf numFmtId="0" fontId="48" fillId="6" borderId="55" xfId="9" applyFont="1" applyFill="1" applyBorder="1" applyAlignment="1" applyProtection="1">
      <alignment horizontal="center" vertical="center" wrapText="1"/>
      <protection hidden="1"/>
    </xf>
    <xf numFmtId="0" fontId="53" fillId="14" borderId="59" xfId="9" applyFont="1" applyFill="1" applyBorder="1" applyAlignment="1" applyProtection="1">
      <alignment horizontal="center" vertical="center" wrapText="1"/>
      <protection hidden="1"/>
    </xf>
    <xf numFmtId="0" fontId="53" fillId="14" borderId="58" xfId="9" applyFont="1" applyFill="1" applyBorder="1" applyAlignment="1" applyProtection="1">
      <alignment horizontal="center" vertical="center" wrapText="1"/>
      <protection hidden="1"/>
    </xf>
    <xf numFmtId="0" fontId="53" fillId="14" borderId="55" xfId="9" applyFont="1" applyFill="1" applyBorder="1" applyAlignment="1" applyProtection="1">
      <alignment horizontal="center" vertical="center" wrapText="1"/>
      <protection hidden="1"/>
    </xf>
    <xf numFmtId="0" fontId="38" fillId="6" borderId="59" xfId="7" applyFont="1" applyFill="1" applyBorder="1" applyAlignment="1" applyProtection="1">
      <alignment horizontal="center" vertical="center" wrapText="1"/>
      <protection hidden="1"/>
    </xf>
    <xf numFmtId="0" fontId="38" fillId="6" borderId="58" xfId="7" applyFont="1" applyFill="1" applyBorder="1" applyAlignment="1" applyProtection="1">
      <alignment horizontal="center" vertical="center" wrapText="1"/>
      <protection hidden="1"/>
    </xf>
    <xf numFmtId="0" fontId="38" fillId="6" borderId="55" xfId="7" applyFont="1" applyFill="1" applyBorder="1" applyAlignment="1" applyProtection="1">
      <alignment horizontal="center" vertical="center" wrapText="1"/>
      <protection hidden="1"/>
    </xf>
    <xf numFmtId="0" fontId="47" fillId="6" borderId="59" xfId="7" applyFont="1" applyFill="1" applyBorder="1" applyAlignment="1" applyProtection="1">
      <alignment horizontal="right" vertical="center" wrapText="1"/>
      <protection hidden="1"/>
    </xf>
    <xf numFmtId="0" fontId="47" fillId="6" borderId="58" xfId="7" applyFont="1" applyFill="1" applyBorder="1" applyAlignment="1" applyProtection="1">
      <alignment horizontal="right" vertical="center" wrapText="1"/>
      <protection hidden="1"/>
    </xf>
    <xf numFmtId="0" fontId="47" fillId="6" borderId="55" xfId="7" applyFont="1" applyFill="1" applyBorder="1" applyAlignment="1" applyProtection="1">
      <alignment horizontal="right" vertical="center" wrapText="1"/>
      <protection hidden="1"/>
    </xf>
    <xf numFmtId="0" fontId="10" fillId="8" borderId="1" xfId="7" applyFont="1" applyFill="1" applyBorder="1" applyAlignment="1" applyProtection="1">
      <alignment horizontal="center" vertical="center" wrapText="1"/>
      <protection hidden="1"/>
    </xf>
    <xf numFmtId="0" fontId="10" fillId="8" borderId="30" xfId="7" applyFont="1" applyFill="1" applyBorder="1" applyAlignment="1" applyProtection="1">
      <alignment horizontal="center" vertical="center" wrapText="1"/>
      <protection hidden="1"/>
    </xf>
    <xf numFmtId="0" fontId="10" fillId="6" borderId="43" xfId="0" applyFont="1" applyFill="1" applyBorder="1" applyAlignment="1" applyProtection="1">
      <alignment horizontal="center" vertical="center" wrapText="1"/>
      <protection hidden="1"/>
    </xf>
    <xf numFmtId="0" fontId="10" fillId="6" borderId="92" xfId="0" applyFont="1" applyFill="1" applyBorder="1" applyAlignment="1" applyProtection="1">
      <alignment horizontal="center" vertical="center" wrapText="1"/>
      <protection hidden="1"/>
    </xf>
    <xf numFmtId="0" fontId="10" fillId="6" borderId="80" xfId="0" applyFont="1" applyFill="1" applyBorder="1" applyAlignment="1" applyProtection="1">
      <alignment horizontal="center" vertical="center" wrapText="1"/>
      <protection hidden="1"/>
    </xf>
    <xf numFmtId="0" fontId="10" fillId="9" borderId="43" xfId="0" applyFont="1" applyFill="1" applyBorder="1" applyAlignment="1" applyProtection="1">
      <alignment horizontal="center" vertical="center" wrapText="1"/>
      <protection hidden="1"/>
    </xf>
    <xf numFmtId="0" fontId="10" fillId="9" borderId="35" xfId="0" applyFont="1" applyFill="1" applyBorder="1" applyAlignment="1" applyProtection="1">
      <alignment horizontal="center" vertical="center" wrapText="1"/>
      <protection hidden="1"/>
    </xf>
    <xf numFmtId="0" fontId="10" fillId="6" borderId="38" xfId="0" applyFont="1" applyFill="1" applyBorder="1" applyAlignment="1" applyProtection="1">
      <alignment horizontal="center" vertical="center" wrapText="1"/>
      <protection hidden="1"/>
    </xf>
    <xf numFmtId="0" fontId="10" fillId="6" borderId="34" xfId="0" applyFont="1" applyFill="1" applyBorder="1" applyAlignment="1" applyProtection="1">
      <alignment horizontal="center" vertical="center" wrapText="1"/>
      <protection hidden="1"/>
    </xf>
    <xf numFmtId="0" fontId="10" fillId="6" borderId="33" xfId="0" applyFont="1" applyFill="1" applyBorder="1" applyAlignment="1" applyProtection="1">
      <alignment horizontal="center" vertical="center" wrapText="1"/>
      <protection hidden="1"/>
    </xf>
    <xf numFmtId="0" fontId="10" fillId="9" borderId="37" xfId="0" applyFont="1" applyFill="1" applyBorder="1" applyAlignment="1" applyProtection="1">
      <alignment horizontal="center" vertical="center" wrapText="1"/>
      <protection hidden="1"/>
    </xf>
    <xf numFmtId="0" fontId="10" fillId="9" borderId="36" xfId="0" applyFont="1" applyFill="1" applyBorder="1" applyAlignment="1" applyProtection="1">
      <alignment horizontal="center" vertical="center" wrapText="1"/>
      <protection hidden="1"/>
    </xf>
    <xf numFmtId="0" fontId="14" fillId="6" borderId="41" xfId="0" applyFont="1" applyFill="1" applyBorder="1" applyAlignment="1" applyProtection="1">
      <alignment horizontal="right" vertical="center" wrapText="1"/>
      <protection hidden="1"/>
    </xf>
    <xf numFmtId="0" fontId="14" fillId="6" borderId="91" xfId="0" applyFont="1" applyFill="1" applyBorder="1" applyAlignment="1" applyProtection="1">
      <alignment horizontal="right" vertical="center" wrapText="1"/>
      <protection hidden="1"/>
    </xf>
    <xf numFmtId="0" fontId="14" fillId="6" borderId="59" xfId="0" applyFont="1" applyFill="1" applyBorder="1" applyAlignment="1" applyProtection="1">
      <alignment horizontal="right" vertical="center" wrapText="1"/>
      <protection hidden="1"/>
    </xf>
    <xf numFmtId="0" fontId="14" fillId="6" borderId="57" xfId="0" applyFont="1" applyFill="1" applyBorder="1" applyAlignment="1" applyProtection="1">
      <alignment horizontal="right" vertical="center" wrapText="1"/>
      <protection hidden="1"/>
    </xf>
    <xf numFmtId="0" fontId="9" fillId="6" borderId="31" xfId="0" applyFont="1" applyFill="1" applyBorder="1" applyAlignment="1" applyProtection="1">
      <alignment horizontal="center" vertical="center"/>
      <protection hidden="1"/>
    </xf>
    <xf numFmtId="0" fontId="9" fillId="6" borderId="28" xfId="0" applyFont="1" applyFill="1" applyBorder="1" applyAlignment="1" applyProtection="1">
      <alignment horizontal="center" vertical="center"/>
      <protection hidden="1"/>
    </xf>
    <xf numFmtId="0" fontId="9" fillId="6" borderId="41" xfId="0" applyFont="1" applyFill="1" applyBorder="1" applyAlignment="1" applyProtection="1">
      <alignment horizontal="center" vertical="center"/>
      <protection hidden="1"/>
    </xf>
    <xf numFmtId="0" fontId="10" fillId="8" borderId="86" xfId="0" applyFont="1" applyFill="1" applyBorder="1" applyAlignment="1" applyProtection="1">
      <alignment horizontal="center" vertical="center" wrapText="1"/>
      <protection hidden="1"/>
    </xf>
    <xf numFmtId="0" fontId="10" fillId="8" borderId="36" xfId="0" applyFont="1" applyFill="1" applyBorder="1" applyAlignment="1" applyProtection="1">
      <alignment horizontal="center" vertical="center" wrapText="1"/>
      <protection hidden="1"/>
    </xf>
    <xf numFmtId="0" fontId="10" fillId="8" borderId="30" xfId="0" applyFont="1" applyFill="1" applyBorder="1" applyAlignment="1" applyProtection="1">
      <alignment horizontal="center" vertical="center" wrapText="1"/>
      <protection hidden="1"/>
    </xf>
    <xf numFmtId="0" fontId="10" fillId="9" borderId="98" xfId="7" applyFont="1" applyFill="1" applyBorder="1" applyAlignment="1">
      <alignment horizontal="center" vertical="center" wrapText="1"/>
    </xf>
    <xf numFmtId="0" fontId="10" fillId="9" borderId="74" xfId="7" applyFont="1" applyFill="1" applyBorder="1" applyAlignment="1">
      <alignment horizontal="center" vertical="center" wrapText="1"/>
    </xf>
    <xf numFmtId="0" fontId="10" fillId="9" borderId="73" xfId="7" applyFont="1" applyFill="1" applyBorder="1" applyAlignment="1">
      <alignment horizontal="center" vertical="center" wrapText="1"/>
    </xf>
    <xf numFmtId="0" fontId="9" fillId="6" borderId="64" xfId="7" applyFont="1" applyFill="1" applyBorder="1" applyAlignment="1">
      <alignment horizontal="center" vertical="center"/>
    </xf>
    <xf numFmtId="0" fontId="9" fillId="6" borderId="61" xfId="7" applyFont="1" applyFill="1" applyBorder="1" applyAlignment="1">
      <alignment horizontal="center" vertical="center"/>
    </xf>
    <xf numFmtId="0" fontId="9" fillId="6" borderId="95" xfId="7" applyFont="1" applyFill="1" applyBorder="1" applyAlignment="1">
      <alignment horizontal="center" vertical="center"/>
    </xf>
    <xf numFmtId="0" fontId="10" fillId="9" borderId="65" xfId="7" applyFont="1" applyFill="1" applyBorder="1" applyAlignment="1">
      <alignment horizontal="center" vertical="center" wrapText="1"/>
    </xf>
    <xf numFmtId="0" fontId="10" fillId="9" borderId="66" xfId="7" applyFont="1" applyFill="1" applyBorder="1" applyAlignment="1">
      <alignment horizontal="center" vertical="center" wrapText="1"/>
    </xf>
    <xf numFmtId="0" fontId="10" fillId="9" borderId="45" xfId="7" applyFont="1" applyFill="1" applyBorder="1" applyAlignment="1">
      <alignment horizontal="center" vertical="center" wrapText="1"/>
    </xf>
    <xf numFmtId="0" fontId="10" fillId="9" borderId="50" xfId="7" applyFont="1" applyFill="1" applyBorder="1" applyAlignment="1">
      <alignment horizontal="center" vertical="center" wrapText="1"/>
    </xf>
    <xf numFmtId="0" fontId="10" fillId="9" borderId="68" xfId="7" applyFont="1" applyFill="1" applyBorder="1" applyAlignment="1">
      <alignment horizontal="center" vertical="center" wrapText="1"/>
    </xf>
    <xf numFmtId="0" fontId="10" fillId="9" borderId="38" xfId="7" applyFont="1" applyFill="1" applyBorder="1" applyAlignment="1">
      <alignment horizontal="center" vertical="center" wrapText="1"/>
    </xf>
    <xf numFmtId="0" fontId="10" fillId="9" borderId="52" xfId="7" applyFont="1" applyFill="1" applyBorder="1" applyAlignment="1">
      <alignment horizontal="center" vertical="center" wrapText="1"/>
    </xf>
    <xf numFmtId="0" fontId="10" fillId="9" borderId="54" xfId="7" applyFont="1" applyFill="1" applyBorder="1" applyAlignment="1">
      <alignment horizontal="center" vertical="center" wrapText="1"/>
    </xf>
    <xf numFmtId="0" fontId="38" fillId="6" borderId="10" xfId="7" applyFont="1" applyFill="1" applyBorder="1" applyAlignment="1">
      <alignment horizontal="center" vertical="center" wrapText="1"/>
    </xf>
    <xf numFmtId="0" fontId="14" fillId="6" borderId="42" xfId="7" applyFont="1" applyFill="1" applyBorder="1" applyAlignment="1">
      <alignment horizontal="center" vertical="center" wrapText="1"/>
    </xf>
    <xf numFmtId="0" fontId="14" fillId="6" borderId="100" xfId="7" applyFont="1" applyFill="1" applyBorder="1" applyAlignment="1">
      <alignment horizontal="center" vertical="center" wrapText="1"/>
    </xf>
    <xf numFmtId="0" fontId="14" fillId="6" borderId="11" xfId="7" applyFont="1" applyFill="1" applyBorder="1" applyAlignment="1">
      <alignment horizontal="center" vertical="center" wrapText="1"/>
    </xf>
    <xf numFmtId="0" fontId="48" fillId="6" borderId="42" xfId="9" applyFont="1" applyFill="1" applyBorder="1" applyAlignment="1">
      <alignment horizontal="center" vertical="center" wrapText="1"/>
    </xf>
    <xf numFmtId="0" fontId="48" fillId="6" borderId="99" xfId="9" applyFont="1" applyFill="1" applyBorder="1" applyAlignment="1">
      <alignment horizontal="center" vertical="center" wrapText="1"/>
    </xf>
    <xf numFmtId="0" fontId="47" fillId="6" borderId="62" xfId="7" applyFont="1" applyFill="1" applyBorder="1" applyAlignment="1">
      <alignment horizontal="right" vertical="center" wrapText="1"/>
    </xf>
    <xf numFmtId="0" fontId="47" fillId="6" borderId="60" xfId="7" applyFont="1" applyFill="1" applyBorder="1" applyAlignment="1">
      <alignment horizontal="right" vertical="center" wrapText="1"/>
    </xf>
    <xf numFmtId="0" fontId="9" fillId="6" borderId="38" xfId="7" applyFont="1" applyFill="1" applyBorder="1" applyAlignment="1">
      <alignment horizontal="center" vertical="center"/>
    </xf>
    <xf numFmtId="0" fontId="9" fillId="6" borderId="34" xfId="7" applyFont="1" applyFill="1" applyBorder="1" applyAlignment="1">
      <alignment horizontal="center" vertical="center"/>
    </xf>
    <xf numFmtId="0" fontId="9" fillId="6" borderId="33" xfId="7" applyFont="1" applyFill="1" applyBorder="1" applyAlignment="1">
      <alignment horizontal="center" vertical="center"/>
    </xf>
    <xf numFmtId="0" fontId="10" fillId="8" borderId="1" xfId="7" applyFont="1" applyFill="1" applyBorder="1" applyAlignment="1">
      <alignment horizontal="center" vertical="center" wrapText="1"/>
    </xf>
    <xf numFmtId="0" fontId="10" fillId="8" borderId="30" xfId="7" applyFont="1" applyFill="1" applyBorder="1" applyAlignment="1">
      <alignment horizontal="center" vertical="center" wrapText="1"/>
    </xf>
    <xf numFmtId="0" fontId="10" fillId="8" borderId="0" xfId="7" applyFont="1" applyFill="1" applyAlignment="1">
      <alignment horizontal="center" vertical="center" wrapText="1"/>
    </xf>
    <xf numFmtId="0" fontId="10" fillId="8" borderId="29" xfId="7" applyFont="1" applyFill="1" applyBorder="1" applyAlignment="1">
      <alignment horizontal="center" vertical="center" wrapText="1"/>
    </xf>
    <xf numFmtId="0" fontId="13" fillId="6" borderId="0" xfId="7" applyFont="1" applyFill="1" applyAlignment="1">
      <alignment horizontal="center" vertical="center" wrapText="1"/>
    </xf>
    <xf numFmtId="0" fontId="13" fillId="6" borderId="29" xfId="7" applyFont="1" applyFill="1" applyBorder="1" applyAlignment="1">
      <alignment horizontal="center" vertical="center" wrapText="1"/>
    </xf>
    <xf numFmtId="0" fontId="13" fillId="6" borderId="42" xfId="7" applyFont="1" applyFill="1" applyBorder="1" applyAlignment="1">
      <alignment horizontal="center" vertical="center" wrapText="1"/>
    </xf>
    <xf numFmtId="0" fontId="13" fillId="6" borderId="100" xfId="7" applyFont="1" applyFill="1" applyBorder="1" applyAlignment="1">
      <alignment horizontal="center" vertical="center" wrapText="1"/>
    </xf>
    <xf numFmtId="0" fontId="13" fillId="6" borderId="11" xfId="7" applyFont="1" applyFill="1" applyBorder="1" applyAlignment="1">
      <alignment horizontal="center" vertical="center" wrapText="1"/>
    </xf>
    <xf numFmtId="0" fontId="15" fillId="6" borderId="42" xfId="7" applyFont="1" applyFill="1" applyBorder="1" applyAlignment="1">
      <alignment horizontal="center" vertical="center" wrapText="1"/>
    </xf>
    <xf numFmtId="0" fontId="15" fillId="6" borderId="11" xfId="7" applyFont="1" applyFill="1" applyBorder="1" applyAlignment="1">
      <alignment horizontal="center" vertical="center" wrapText="1"/>
    </xf>
    <xf numFmtId="0" fontId="15" fillId="6" borderId="42" xfId="9" applyFont="1" applyFill="1" applyBorder="1" applyAlignment="1">
      <alignment horizontal="center" vertical="center" wrapText="1"/>
    </xf>
    <xf numFmtId="0" fontId="15" fillId="6" borderId="100" xfId="9" applyFont="1" applyFill="1" applyBorder="1" applyAlignment="1">
      <alignment horizontal="center" vertical="center" wrapText="1"/>
    </xf>
    <xf numFmtId="0" fontId="15" fillId="6" borderId="11" xfId="9" applyFont="1" applyFill="1" applyBorder="1" applyAlignment="1">
      <alignment horizontal="center" vertical="center" wrapText="1"/>
    </xf>
    <xf numFmtId="0" fontId="15" fillId="6" borderId="99" xfId="9" applyFont="1" applyFill="1" applyBorder="1" applyAlignment="1">
      <alignment horizontal="center" vertical="center" wrapText="1"/>
    </xf>
    <xf numFmtId="0" fontId="10" fillId="15" borderId="87" xfId="2" applyFont="1" applyFill="1" applyBorder="1" applyAlignment="1">
      <alignment horizontal="center" vertical="center" wrapText="1"/>
    </xf>
    <xf numFmtId="0" fontId="54" fillId="8" borderId="88" xfId="2" applyFont="1" applyFill="1" applyBorder="1" applyAlignment="1">
      <alignment horizontal="left" vertical="top"/>
    </xf>
    <xf numFmtId="0" fontId="54" fillId="8" borderId="89" xfId="2" applyFont="1" applyFill="1" applyBorder="1" applyAlignment="1">
      <alignment horizontal="left" vertical="top"/>
    </xf>
    <xf numFmtId="1" fontId="5" fillId="2" borderId="1" xfId="2" applyNumberFormat="1" applyFont="1" applyFill="1" applyBorder="1" applyAlignment="1">
      <alignment horizontal="left" vertical="center" shrinkToFit="1"/>
    </xf>
    <xf numFmtId="1" fontId="5" fillId="2" borderId="0" xfId="2" applyNumberFormat="1" applyFont="1" applyFill="1" applyAlignment="1">
      <alignment horizontal="left" vertical="center" shrinkToFit="1"/>
    </xf>
    <xf numFmtId="0" fontId="7" fillId="4" borderId="20" xfId="2" applyFont="1" applyFill="1" applyBorder="1" applyAlignment="1">
      <alignment horizontal="center" vertical="center" wrapText="1"/>
    </xf>
    <xf numFmtId="0" fontId="6" fillId="0" borderId="20" xfId="2" applyFont="1" applyBorder="1" applyAlignment="1">
      <alignment horizontal="left" vertical="top"/>
    </xf>
    <xf numFmtId="0" fontId="6" fillId="0" borderId="19" xfId="2" applyFont="1" applyBorder="1" applyAlignment="1">
      <alignment horizontal="left" vertical="top"/>
    </xf>
    <xf numFmtId="0" fontId="7" fillId="4" borderId="18" xfId="2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left" vertical="top"/>
    </xf>
    <xf numFmtId="0" fontId="6" fillId="0" borderId="17" xfId="2" applyFont="1" applyBorder="1" applyAlignment="1">
      <alignment horizontal="left" vertical="top"/>
    </xf>
    <xf numFmtId="0" fontId="7" fillId="4" borderId="16" xfId="2" applyFont="1" applyFill="1" applyBorder="1" applyAlignment="1">
      <alignment horizontal="center" vertical="center" wrapText="1"/>
    </xf>
    <xf numFmtId="0" fontId="6" fillId="0" borderId="16" xfId="2" applyFont="1" applyBorder="1" applyAlignment="1">
      <alignment horizontal="left" vertical="top"/>
    </xf>
    <xf numFmtId="0" fontId="6" fillId="0" borderId="15" xfId="2" applyFont="1" applyBorder="1" applyAlignment="1">
      <alignment horizontal="left" vertical="top"/>
    </xf>
    <xf numFmtId="0" fontId="7" fillId="4" borderId="11" xfId="2" applyFont="1" applyFill="1" applyBorder="1" applyAlignment="1">
      <alignment horizontal="center" vertical="center" wrapText="1"/>
    </xf>
    <xf numFmtId="0" fontId="6" fillId="0" borderId="10" xfId="2" applyFont="1" applyBorder="1" applyAlignment="1">
      <alignment horizontal="left" vertical="top"/>
    </xf>
    <xf numFmtId="0" fontId="6" fillId="0" borderId="9" xfId="2" applyFont="1" applyBorder="1" applyAlignment="1">
      <alignment horizontal="left" vertical="top"/>
    </xf>
    <xf numFmtId="0" fontId="9" fillId="6" borderId="38" xfId="18" applyFont="1" applyFill="1" applyBorder="1" applyAlignment="1">
      <alignment horizontal="center" vertical="center"/>
    </xf>
    <xf numFmtId="0" fontId="9" fillId="6" borderId="84" xfId="18" applyFont="1" applyFill="1" applyBorder="1" applyAlignment="1">
      <alignment horizontal="center" vertical="center"/>
    </xf>
    <xf numFmtId="0" fontId="9" fillId="6" borderId="33" xfId="18" applyFont="1" applyFill="1" applyBorder="1" applyAlignment="1">
      <alignment horizontal="center" vertical="center"/>
    </xf>
    <xf numFmtId="0" fontId="10" fillId="8" borderId="65" xfId="18" applyFont="1" applyFill="1" applyBorder="1" applyAlignment="1">
      <alignment horizontal="center" vertical="center" wrapText="1"/>
    </xf>
    <xf numFmtId="0" fontId="10" fillId="8" borderId="66" xfId="18" applyFont="1" applyFill="1" applyBorder="1" applyAlignment="1">
      <alignment horizontal="center" vertical="center" wrapText="1"/>
    </xf>
    <xf numFmtId="0" fontId="16" fillId="6" borderId="10" xfId="18" applyFont="1" applyFill="1" applyBorder="1" applyAlignment="1">
      <alignment horizontal="center" vertical="center"/>
    </xf>
    <xf numFmtId="0" fontId="38" fillId="6" borderId="101" xfId="18" applyFont="1" applyFill="1" applyBorder="1" applyAlignment="1">
      <alignment horizontal="center" vertical="center"/>
    </xf>
    <xf numFmtId="0" fontId="38" fillId="6" borderId="40" xfId="18" applyFont="1" applyFill="1" applyBorder="1" applyAlignment="1">
      <alignment horizontal="center" vertical="center"/>
    </xf>
    <xf numFmtId="0" fontId="9" fillId="6" borderId="61" xfId="18" applyFont="1" applyFill="1" applyBorder="1" applyAlignment="1">
      <alignment horizontal="center" wrapText="1"/>
    </xf>
    <xf numFmtId="0" fontId="9" fillId="6" borderId="95" xfId="18" applyFont="1" applyFill="1" applyBorder="1" applyAlignment="1">
      <alignment horizontal="center" wrapText="1"/>
    </xf>
    <xf numFmtId="0" fontId="10" fillId="9" borderId="45" xfId="18" applyFont="1" applyFill="1" applyBorder="1" applyAlignment="1">
      <alignment horizontal="center" vertical="center" wrapText="1"/>
    </xf>
    <xf numFmtId="0" fontId="10" fillId="9" borderId="50" xfId="18" applyFont="1" applyFill="1" applyBorder="1" applyAlignment="1">
      <alignment horizontal="center" vertical="center" wrapText="1"/>
    </xf>
    <xf numFmtId="0" fontId="10" fillId="9" borderId="68" xfId="18" applyFont="1" applyFill="1" applyBorder="1" applyAlignment="1">
      <alignment horizontal="center" vertical="center" wrapText="1"/>
    </xf>
    <xf numFmtId="0" fontId="9" fillId="6" borderId="64" xfId="18" applyFont="1" applyFill="1" applyBorder="1" applyAlignment="1">
      <alignment horizontal="center" wrapText="1"/>
    </xf>
    <xf numFmtId="0" fontId="10" fillId="9" borderId="42" xfId="18" applyFont="1" applyFill="1" applyBorder="1" applyAlignment="1">
      <alignment horizontal="center" vertical="center" wrapText="1"/>
    </xf>
    <xf numFmtId="0" fontId="10" fillId="9" borderId="100" xfId="18" applyFont="1" applyFill="1" applyBorder="1" applyAlignment="1">
      <alignment horizontal="center" vertical="center" wrapText="1"/>
    </xf>
    <xf numFmtId="0" fontId="10" fillId="9" borderId="99" xfId="18" applyFont="1" applyFill="1" applyBorder="1" applyAlignment="1">
      <alignment horizontal="center" vertical="center" wrapText="1"/>
    </xf>
    <xf numFmtId="0" fontId="10" fillId="9" borderId="37" xfId="18" applyFont="1" applyFill="1" applyBorder="1" applyAlignment="1">
      <alignment horizontal="center" vertical="center" wrapText="1"/>
    </xf>
    <xf numFmtId="0" fontId="10" fillId="9" borderId="36" xfId="18" applyFont="1" applyFill="1" applyBorder="1" applyAlignment="1">
      <alignment horizontal="center" vertical="center" wrapText="1"/>
    </xf>
    <xf numFmtId="0" fontId="10" fillId="9" borderId="35" xfId="18" applyFont="1" applyFill="1" applyBorder="1" applyAlignment="1">
      <alignment horizontal="center" vertical="center" wrapText="1"/>
    </xf>
    <xf numFmtId="0" fontId="10" fillId="8" borderId="27" xfId="7" applyFont="1" applyFill="1" applyBorder="1" applyAlignment="1" applyProtection="1">
      <alignment horizontal="center" vertical="center" wrapText="1"/>
      <protection hidden="1"/>
    </xf>
    <xf numFmtId="0" fontId="10" fillId="8" borderId="26" xfId="7" applyFont="1" applyFill="1" applyBorder="1" applyAlignment="1" applyProtection="1">
      <alignment horizontal="center" vertical="center" wrapText="1"/>
      <protection hidden="1"/>
    </xf>
    <xf numFmtId="0" fontId="10" fillId="8" borderId="25" xfId="7" applyFont="1" applyFill="1" applyBorder="1" applyAlignment="1" applyProtection="1">
      <alignment horizontal="center" vertical="center" wrapText="1"/>
      <protection hidden="1"/>
    </xf>
    <xf numFmtId="0" fontId="40" fillId="6" borderId="27" xfId="9" applyFont="1" applyFill="1" applyBorder="1" applyAlignment="1" applyProtection="1">
      <alignment horizontal="center" vertical="center" wrapText="1"/>
      <protection hidden="1"/>
    </xf>
    <xf numFmtId="0" fontId="40" fillId="6" borderId="25" xfId="9" applyFont="1" applyFill="1" applyBorder="1" applyAlignment="1" applyProtection="1">
      <alignment horizontal="center" vertical="center" wrapText="1"/>
      <protection hidden="1"/>
    </xf>
    <xf numFmtId="0" fontId="40" fillId="6" borderId="94" xfId="9" applyFont="1" applyFill="1" applyBorder="1" applyAlignment="1" applyProtection="1">
      <alignment horizontal="center" vertical="center" wrapText="1"/>
      <protection hidden="1"/>
    </xf>
    <xf numFmtId="0" fontId="40" fillId="6" borderId="85" xfId="9" applyFont="1" applyFill="1" applyBorder="1" applyAlignment="1" applyProtection="1">
      <alignment horizontal="center" vertical="center" wrapText="1"/>
      <protection hidden="1"/>
    </xf>
    <xf numFmtId="0" fontId="14" fillId="6" borderId="95" xfId="7" applyFont="1" applyFill="1" applyBorder="1" applyAlignment="1" applyProtection="1">
      <alignment horizontal="right" vertical="center" wrapText="1"/>
      <protection hidden="1"/>
    </xf>
    <xf numFmtId="0" fontId="14" fillId="6" borderId="96" xfId="7" applyFont="1" applyFill="1" applyBorder="1" applyAlignment="1" applyProtection="1">
      <alignment horizontal="right" vertical="center" wrapText="1"/>
      <protection hidden="1"/>
    </xf>
    <xf numFmtId="0" fontId="10" fillId="9" borderId="59" xfId="7" applyFont="1" applyFill="1" applyBorder="1" applyAlignment="1" applyProtection="1">
      <alignment horizontal="center" vertical="center" wrapText="1"/>
      <protection hidden="1"/>
    </xf>
    <xf numFmtId="0" fontId="10" fillId="9" borderId="58" xfId="7" applyFont="1" applyFill="1" applyBorder="1" applyAlignment="1" applyProtection="1">
      <alignment horizontal="center" vertical="center" wrapText="1"/>
      <protection hidden="1"/>
    </xf>
    <xf numFmtId="0" fontId="10" fillId="9" borderId="55" xfId="7" applyFont="1" applyFill="1" applyBorder="1" applyAlignment="1" applyProtection="1">
      <alignment horizontal="center" vertical="center" wrapText="1"/>
      <protection hidden="1"/>
    </xf>
    <xf numFmtId="0" fontId="10" fillId="12" borderId="27" xfId="9" applyFont="1" applyFill="1" applyBorder="1" applyAlignment="1" applyProtection="1">
      <alignment horizontal="center" vertical="center" wrapText="1"/>
      <protection hidden="1"/>
    </xf>
    <xf numFmtId="0" fontId="10" fillId="12" borderId="25" xfId="9" applyFont="1" applyFill="1" applyBorder="1" applyAlignment="1" applyProtection="1">
      <alignment horizontal="center" vertical="center" wrapText="1"/>
      <protection hidden="1"/>
    </xf>
    <xf numFmtId="0" fontId="10" fillId="9" borderId="41" xfId="7" applyFont="1" applyFill="1" applyBorder="1" applyAlignment="1" applyProtection="1">
      <alignment horizontal="center" vertical="center" wrapText="1"/>
      <protection hidden="1"/>
    </xf>
    <xf numFmtId="0" fontId="10" fillId="9" borderId="62" xfId="7" applyFont="1" applyFill="1" applyBorder="1" applyAlignment="1" applyProtection="1">
      <alignment horizontal="center" vertical="center" wrapText="1"/>
      <protection hidden="1"/>
    </xf>
    <xf numFmtId="0" fontId="10" fillId="9" borderId="60" xfId="7" applyFont="1" applyFill="1" applyBorder="1" applyAlignment="1" applyProtection="1">
      <alignment horizontal="center" vertical="center" wrapText="1"/>
      <protection hidden="1"/>
    </xf>
    <xf numFmtId="0" fontId="14" fillId="6" borderId="59" xfId="7" applyFont="1" applyFill="1" applyBorder="1" applyAlignment="1" applyProtection="1">
      <alignment horizontal="right" vertical="center" wrapText="1"/>
      <protection hidden="1"/>
    </xf>
    <xf numFmtId="0" fontId="38" fillId="6" borderId="55" xfId="7" applyFont="1" applyFill="1" applyBorder="1" applyAlignment="1" applyProtection="1">
      <alignment horizontal="right" vertical="center" wrapText="1"/>
      <protection hidden="1"/>
    </xf>
    <xf numFmtId="0" fontId="10" fillId="8" borderId="31" xfId="7" applyFont="1" applyFill="1" applyBorder="1" applyAlignment="1" applyProtection="1">
      <alignment horizontal="center" vertical="center"/>
      <protection hidden="1"/>
    </xf>
    <xf numFmtId="0" fontId="10" fillId="8" borderId="0" xfId="7" applyFont="1" applyFill="1" applyAlignment="1" applyProtection="1">
      <alignment horizontal="center" vertical="center"/>
      <protection hidden="1"/>
    </xf>
    <xf numFmtId="0" fontId="10" fillId="8" borderId="29" xfId="7" applyFont="1" applyFill="1" applyBorder="1" applyAlignment="1" applyProtection="1">
      <alignment horizontal="center" vertical="center"/>
      <protection hidden="1"/>
    </xf>
    <xf numFmtId="0" fontId="9" fillId="6" borderId="31" xfId="7" applyFont="1" applyFill="1" applyBorder="1" applyAlignment="1" applyProtection="1">
      <alignment horizontal="center" wrapText="1"/>
      <protection hidden="1"/>
    </xf>
    <xf numFmtId="0" fontId="9" fillId="6" borderId="28" xfId="7" applyFont="1" applyFill="1" applyBorder="1" applyAlignment="1" applyProtection="1">
      <alignment horizontal="center" wrapText="1"/>
      <protection hidden="1"/>
    </xf>
    <xf numFmtId="0" fontId="9" fillId="6" borderId="41" xfId="7" applyFont="1" applyFill="1" applyBorder="1" applyAlignment="1" applyProtection="1">
      <alignment horizontal="center" wrapText="1"/>
      <protection hidden="1"/>
    </xf>
    <xf numFmtId="0" fontId="9" fillId="6" borderId="24" xfId="7" applyFont="1" applyFill="1" applyBorder="1" applyAlignment="1" applyProtection="1">
      <alignment horizontal="center" wrapText="1"/>
      <protection hidden="1"/>
    </xf>
    <xf numFmtId="0" fontId="9" fillId="6" borderId="8" xfId="7" applyFont="1" applyFill="1" applyBorder="1" applyAlignment="1" applyProtection="1">
      <alignment horizontal="center" wrapText="1"/>
      <protection hidden="1"/>
    </xf>
    <xf numFmtId="0" fontId="9" fillId="6" borderId="5" xfId="7" applyFont="1" applyFill="1" applyBorder="1" applyAlignment="1" applyProtection="1">
      <alignment horizontal="center" wrapText="1"/>
      <protection hidden="1"/>
    </xf>
    <xf numFmtId="0" fontId="10" fillId="9" borderId="1" xfId="7" applyFont="1" applyFill="1" applyBorder="1" applyAlignment="1" applyProtection="1">
      <alignment horizontal="center" vertical="center" wrapText="1"/>
      <protection hidden="1"/>
    </xf>
    <xf numFmtId="0" fontId="10" fillId="9" borderId="30" xfId="7" applyFont="1" applyFill="1" applyBorder="1" applyAlignment="1" applyProtection="1">
      <alignment horizontal="center" vertical="center" wrapText="1"/>
      <protection hidden="1"/>
    </xf>
    <xf numFmtId="0" fontId="10" fillId="9" borderId="31" xfId="7" applyFont="1" applyFill="1" applyBorder="1" applyAlignment="1" applyProtection="1">
      <alignment horizontal="center" vertical="center" wrapText="1"/>
      <protection hidden="1"/>
    </xf>
    <xf numFmtId="0" fontId="14" fillId="6" borderId="101" xfId="11" applyFont="1" applyFill="1" applyBorder="1" applyAlignment="1" applyProtection="1">
      <alignment horizontal="center" vertical="center" wrapText="1"/>
      <protection hidden="1"/>
    </xf>
    <xf numFmtId="0" fontId="38" fillId="6" borderId="79" xfId="11" applyFont="1" applyFill="1" applyBorder="1" applyAlignment="1" applyProtection="1">
      <alignment horizontal="center" vertical="center" wrapText="1"/>
      <protection hidden="1"/>
    </xf>
    <xf numFmtId="0" fontId="10" fillId="12" borderId="27" xfId="3" applyFont="1" applyFill="1" applyBorder="1" applyAlignment="1" applyProtection="1">
      <alignment horizontal="center" vertical="center" wrapText="1"/>
      <protection hidden="1"/>
    </xf>
    <xf numFmtId="0" fontId="10" fillId="12" borderId="25" xfId="3" applyFont="1" applyFill="1" applyBorder="1" applyAlignment="1" applyProtection="1">
      <alignment horizontal="center" vertical="center" wrapText="1"/>
      <protection hidden="1"/>
    </xf>
    <xf numFmtId="0" fontId="10" fillId="8" borderId="31" xfId="11" applyFont="1" applyFill="1" applyBorder="1" applyAlignment="1" applyProtection="1">
      <alignment horizontal="center" vertical="center" wrapText="1"/>
      <protection hidden="1"/>
    </xf>
    <xf numFmtId="0" fontId="10" fillId="8" borderId="1" xfId="11" applyFont="1" applyFill="1" applyBorder="1" applyAlignment="1" applyProtection="1">
      <alignment horizontal="center" vertical="center" wrapText="1"/>
      <protection hidden="1"/>
    </xf>
    <xf numFmtId="0" fontId="10" fillId="8" borderId="30" xfId="11" applyFont="1" applyFill="1" applyBorder="1" applyAlignment="1" applyProtection="1">
      <alignment horizontal="center" vertical="center" wrapText="1"/>
      <protection hidden="1"/>
    </xf>
    <xf numFmtId="0" fontId="10" fillId="8" borderId="41" xfId="11" applyFont="1" applyFill="1" applyBorder="1" applyAlignment="1" applyProtection="1">
      <alignment horizontal="center" vertical="center" wrapText="1"/>
      <protection hidden="1"/>
    </xf>
    <xf numFmtId="0" fontId="10" fillId="8" borderId="62" xfId="11" applyFont="1" applyFill="1" applyBorder="1" applyAlignment="1" applyProtection="1">
      <alignment horizontal="center" vertical="center" wrapText="1"/>
      <protection hidden="1"/>
    </xf>
    <xf numFmtId="0" fontId="10" fillId="8" borderId="60" xfId="11" applyFont="1" applyFill="1" applyBorder="1" applyAlignment="1" applyProtection="1">
      <alignment horizontal="center" vertical="center" wrapText="1"/>
      <protection hidden="1"/>
    </xf>
    <xf numFmtId="0" fontId="13" fillId="6" borderId="27" xfId="11" applyFont="1" applyFill="1" applyBorder="1" applyAlignment="1" applyProtection="1">
      <alignment horizontal="center" vertical="center" wrapText="1"/>
      <protection hidden="1"/>
    </xf>
    <xf numFmtId="0" fontId="13" fillId="6" borderId="26" xfId="11" applyFont="1" applyFill="1" applyBorder="1" applyAlignment="1" applyProtection="1">
      <alignment horizontal="center" vertical="center" wrapText="1"/>
      <protection hidden="1"/>
    </xf>
    <xf numFmtId="0" fontId="13" fillId="6" borderId="25" xfId="11" applyFont="1" applyFill="1" applyBorder="1" applyAlignment="1" applyProtection="1">
      <alignment horizontal="center" vertical="center" wrapText="1"/>
      <protection hidden="1"/>
    </xf>
    <xf numFmtId="0" fontId="40" fillId="6" borderId="65" xfId="3" applyFont="1" applyFill="1" applyBorder="1" applyAlignment="1" applyProtection="1">
      <alignment horizontal="center" vertical="center" wrapText="1"/>
      <protection hidden="1"/>
    </xf>
    <xf numFmtId="0" fontId="40" fillId="6" borderId="66" xfId="3" applyFont="1" applyFill="1" applyBorder="1" applyAlignment="1" applyProtection="1">
      <alignment horizontal="center" vertical="center" wrapText="1"/>
      <protection hidden="1"/>
    </xf>
    <xf numFmtId="0" fontId="14" fillId="6" borderId="10" xfId="11" applyFont="1" applyFill="1" applyBorder="1" applyAlignment="1" applyProtection="1">
      <alignment horizontal="center" vertical="center" wrapText="1"/>
      <protection hidden="1"/>
    </xf>
    <xf numFmtId="0" fontId="10" fillId="8" borderId="59" xfId="11" applyFont="1" applyFill="1" applyBorder="1" applyAlignment="1" applyProtection="1">
      <alignment horizontal="center" vertical="center"/>
      <protection hidden="1"/>
    </xf>
    <xf numFmtId="0" fontId="10" fillId="8" borderId="58" xfId="11" applyFont="1" applyFill="1" applyBorder="1" applyAlignment="1" applyProtection="1">
      <alignment horizontal="center" vertical="center"/>
      <protection hidden="1"/>
    </xf>
    <xf numFmtId="0" fontId="10" fillId="8" borderId="55" xfId="11" applyFont="1" applyFill="1" applyBorder="1" applyAlignment="1" applyProtection="1">
      <alignment horizontal="center" vertical="center"/>
      <protection hidden="1"/>
    </xf>
    <xf numFmtId="0" fontId="9" fillId="6" borderId="31" xfId="11" applyFont="1" applyFill="1" applyBorder="1" applyAlignment="1" applyProtection="1">
      <alignment horizontal="center" wrapText="1"/>
      <protection hidden="1"/>
    </xf>
    <xf numFmtId="0" fontId="9" fillId="6" borderId="28" xfId="11" applyFont="1" applyFill="1" applyBorder="1" applyAlignment="1" applyProtection="1">
      <alignment horizontal="center" wrapText="1"/>
      <protection hidden="1"/>
    </xf>
    <xf numFmtId="0" fontId="9" fillId="6" borderId="41" xfId="11" applyFont="1" applyFill="1" applyBorder="1" applyAlignment="1" applyProtection="1">
      <alignment horizontal="center" wrapText="1"/>
      <protection hidden="1"/>
    </xf>
    <xf numFmtId="0" fontId="10" fillId="9" borderId="59" xfId="11" applyFont="1" applyFill="1" applyBorder="1" applyAlignment="1" applyProtection="1">
      <alignment horizontal="center" vertical="center" wrapText="1"/>
      <protection hidden="1"/>
    </xf>
    <xf numFmtId="0" fontId="10" fillId="9" borderId="58" xfId="11" applyFont="1" applyFill="1" applyBorder="1" applyAlignment="1" applyProtection="1">
      <alignment horizontal="center" vertical="center" wrapText="1"/>
      <protection hidden="1"/>
    </xf>
    <xf numFmtId="0" fontId="10" fillId="9" borderId="55" xfId="11" applyFont="1" applyFill="1" applyBorder="1" applyAlignment="1" applyProtection="1">
      <alignment horizontal="center" vertical="center" wrapText="1"/>
      <protection hidden="1"/>
    </xf>
    <xf numFmtId="1" fontId="9" fillId="6" borderId="42" xfId="11" applyNumberFormat="1" applyFont="1" applyFill="1" applyBorder="1" applyAlignment="1" applyProtection="1">
      <alignment horizontal="left" vertical="center" shrinkToFit="1"/>
      <protection hidden="1"/>
    </xf>
    <xf numFmtId="1" fontId="9" fillId="6" borderId="11" xfId="11" applyNumberFormat="1" applyFont="1" applyFill="1" applyBorder="1" applyAlignment="1" applyProtection="1">
      <alignment horizontal="left" vertical="center" shrinkToFit="1"/>
      <protection hidden="1"/>
    </xf>
    <xf numFmtId="0" fontId="10" fillId="8" borderId="31" xfId="11" applyFont="1" applyFill="1" applyBorder="1" applyAlignment="1" applyProtection="1">
      <alignment horizontal="left" vertical="center" wrapText="1"/>
      <protection hidden="1"/>
    </xf>
    <xf numFmtId="0" fontId="10" fillId="8" borderId="94" xfId="11" applyFont="1" applyFill="1" applyBorder="1" applyAlignment="1" applyProtection="1">
      <alignment horizontal="left" vertical="center" wrapText="1"/>
      <protection hidden="1"/>
    </xf>
    <xf numFmtId="1" fontId="9" fillId="7" borderId="42" xfId="11" applyNumberFormat="1" applyFont="1" applyFill="1" applyBorder="1" applyAlignment="1" applyProtection="1">
      <alignment horizontal="left" vertical="center" shrinkToFit="1"/>
      <protection hidden="1"/>
    </xf>
    <xf numFmtId="1" fontId="9" fillId="7" borderId="11" xfId="11" applyNumberFormat="1" applyFont="1" applyFill="1" applyBorder="1" applyAlignment="1" applyProtection="1">
      <alignment horizontal="left" vertical="center" shrinkToFit="1"/>
      <protection hidden="1"/>
    </xf>
    <xf numFmtId="0" fontId="10" fillId="9" borderId="41" xfId="11" applyFont="1" applyFill="1" applyBorder="1" applyAlignment="1" applyProtection="1">
      <alignment horizontal="center" vertical="center" wrapText="1"/>
      <protection hidden="1"/>
    </xf>
    <xf numFmtId="0" fontId="10" fillId="9" borderId="62" xfId="11" applyFont="1" applyFill="1" applyBorder="1" applyAlignment="1" applyProtection="1">
      <alignment horizontal="center" vertical="center" wrapText="1"/>
      <protection hidden="1"/>
    </xf>
    <xf numFmtId="0" fontId="10" fillId="9" borderId="60" xfId="11" applyFont="1" applyFill="1" applyBorder="1" applyAlignment="1" applyProtection="1">
      <alignment horizontal="center" vertical="center" wrapText="1"/>
      <protection hidden="1"/>
    </xf>
    <xf numFmtId="0" fontId="10" fillId="8" borderId="27" xfId="11" applyFont="1" applyFill="1" applyBorder="1" applyAlignment="1" applyProtection="1">
      <alignment horizontal="center" vertical="center" wrapText="1"/>
      <protection hidden="1"/>
    </xf>
    <xf numFmtId="0" fontId="10" fillId="8" borderId="26" xfId="11" applyFont="1" applyFill="1" applyBorder="1" applyAlignment="1" applyProtection="1">
      <alignment horizontal="center" vertical="center" wrapText="1"/>
      <protection hidden="1"/>
    </xf>
    <xf numFmtId="0" fontId="10" fillId="8" borderId="25" xfId="11" applyFont="1" applyFill="1" applyBorder="1" applyAlignment="1" applyProtection="1">
      <alignment horizontal="center" vertical="center" wrapText="1"/>
      <protection hidden="1"/>
    </xf>
    <xf numFmtId="0" fontId="14" fillId="6" borderId="10" xfId="11" applyFont="1" applyFill="1" applyBorder="1" applyAlignment="1" applyProtection="1">
      <alignment horizontal="right" vertical="center" wrapText="1"/>
      <protection hidden="1"/>
    </xf>
    <xf numFmtId="1" fontId="9" fillId="6" borderId="92" xfId="11" applyNumberFormat="1" applyFont="1" applyFill="1" applyBorder="1" applyAlignment="1" applyProtection="1">
      <alignment horizontal="left" vertical="center" shrinkToFit="1"/>
      <protection hidden="1"/>
    </xf>
    <xf numFmtId="1" fontId="9" fillId="7" borderId="80" xfId="11" applyNumberFormat="1" applyFont="1" applyFill="1" applyBorder="1" applyAlignment="1" applyProtection="1">
      <alignment horizontal="left" vertical="center" shrinkToFit="1"/>
      <protection hidden="1"/>
    </xf>
    <xf numFmtId="1" fontId="9" fillId="7" borderId="40" xfId="11" applyNumberFormat="1" applyFont="1" applyFill="1" applyBorder="1" applyAlignment="1" applyProtection="1">
      <alignment horizontal="left" vertical="center" shrinkToFit="1"/>
      <protection hidden="1"/>
    </xf>
    <xf numFmtId="1" fontId="9" fillId="7" borderId="92" xfId="11" applyNumberFormat="1" applyFont="1" applyFill="1" applyBorder="1" applyAlignment="1" applyProtection="1">
      <alignment horizontal="left" vertical="center" shrinkToFit="1"/>
      <protection hidden="1"/>
    </xf>
    <xf numFmtId="1" fontId="9" fillId="6" borderId="69" xfId="11" applyNumberFormat="1" applyFont="1" applyFill="1" applyBorder="1" applyAlignment="1" applyProtection="1">
      <alignment horizontal="left" vertical="center" shrinkToFit="1"/>
      <protection hidden="1"/>
    </xf>
    <xf numFmtId="1" fontId="9" fillId="6" borderId="44" xfId="11" applyNumberFormat="1" applyFont="1" applyFill="1" applyBorder="1" applyAlignment="1" applyProtection="1">
      <alignment horizontal="left" vertical="center" shrinkToFit="1"/>
      <protection hidden="1"/>
    </xf>
    <xf numFmtId="0" fontId="10" fillId="9" borderId="38" xfId="11" applyFont="1" applyFill="1" applyBorder="1" applyAlignment="1" applyProtection="1">
      <alignment horizontal="center" vertical="center" wrapText="1"/>
      <protection hidden="1"/>
    </xf>
    <xf numFmtId="0" fontId="10" fillId="9" borderId="65" xfId="11" applyFont="1" applyFill="1" applyBorder="1" applyAlignment="1" applyProtection="1">
      <alignment horizontal="center" vertical="center" wrapText="1"/>
      <protection hidden="1"/>
    </xf>
    <xf numFmtId="0" fontId="10" fillId="9" borderId="66" xfId="11" applyFont="1" applyFill="1" applyBorder="1" applyAlignment="1" applyProtection="1">
      <alignment horizontal="center" vertical="center" wrapText="1"/>
      <protection hidden="1"/>
    </xf>
    <xf numFmtId="0" fontId="14" fillId="6" borderId="101" xfId="11" applyFont="1" applyFill="1" applyBorder="1" applyAlignment="1" applyProtection="1">
      <alignment horizontal="right" vertical="center" wrapText="1"/>
      <protection hidden="1"/>
    </xf>
    <xf numFmtId="0" fontId="38" fillId="6" borderId="79" xfId="11" applyFont="1" applyFill="1" applyBorder="1" applyAlignment="1" applyProtection="1">
      <alignment horizontal="right" vertical="center" wrapText="1"/>
      <protection hidden="1"/>
    </xf>
    <xf numFmtId="0" fontId="40" fillId="6" borderId="31" xfId="4" applyFont="1" applyFill="1" applyBorder="1" applyAlignment="1" applyProtection="1">
      <alignment horizontal="center" vertical="center" wrapText="1"/>
      <protection hidden="1"/>
    </xf>
    <xf numFmtId="0" fontId="40" fillId="6" borderId="1" xfId="4" applyFont="1" applyFill="1" applyBorder="1" applyAlignment="1" applyProtection="1">
      <alignment horizontal="center" vertical="center" wrapText="1"/>
      <protection hidden="1"/>
    </xf>
    <xf numFmtId="0" fontId="14" fillId="6" borderId="1" xfId="4" applyFont="1" applyFill="1" applyBorder="1" applyAlignment="1" applyProtection="1">
      <alignment horizontal="left" vertical="center" wrapText="1"/>
      <protection hidden="1"/>
    </xf>
    <xf numFmtId="0" fontId="40" fillId="6" borderId="1" xfId="3" applyFont="1" applyFill="1" applyBorder="1" applyAlignment="1" applyProtection="1">
      <alignment horizontal="center" vertical="center" wrapText="1"/>
      <protection hidden="1"/>
    </xf>
    <xf numFmtId="0" fontId="20" fillId="6" borderId="10" xfId="4" applyFont="1" applyFill="1" applyBorder="1" applyAlignment="1">
      <alignment horizontal="center" vertical="center" wrapText="1"/>
    </xf>
    <xf numFmtId="0" fontId="21" fillId="0" borderId="10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center" vertical="center" wrapText="1"/>
    </xf>
    <xf numFmtId="0" fontId="10" fillId="4" borderId="10" xfId="4" applyFont="1" applyFill="1" applyBorder="1" applyAlignment="1">
      <alignment horizontal="center" vertical="center" wrapText="1"/>
    </xf>
    <xf numFmtId="0" fontId="18" fillId="0" borderId="10" xfId="5" applyFont="1" applyBorder="1" applyAlignment="1">
      <alignment horizontal="left" vertical="center" wrapText="1"/>
    </xf>
    <xf numFmtId="0" fontId="17" fillId="0" borderId="10" xfId="4" applyFont="1" applyBorder="1" applyAlignment="1">
      <alignment vertical="center" wrapText="1"/>
    </xf>
    <xf numFmtId="0" fontId="26" fillId="0" borderId="10" xfId="5" applyFont="1" applyBorder="1" applyAlignment="1">
      <alignment horizontal="center" vertical="center" wrapText="1"/>
    </xf>
    <xf numFmtId="0" fontId="17" fillId="0" borderId="10" xfId="4" applyFont="1" applyBorder="1" applyAlignment="1">
      <alignment wrapText="1"/>
    </xf>
    <xf numFmtId="0" fontId="17" fillId="0" borderId="10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 shrinkToFit="1"/>
    </xf>
    <xf numFmtId="0" fontId="26" fillId="6" borderId="10" xfId="5" applyFont="1" applyFill="1" applyBorder="1" applyAlignment="1">
      <alignment horizontal="center" vertical="center" wrapText="1"/>
    </xf>
    <xf numFmtId="0" fontId="26" fillId="6" borderId="10" xfId="5" applyFont="1" applyFill="1" applyBorder="1" applyAlignment="1">
      <alignment horizontal="center" vertical="center"/>
    </xf>
    <xf numFmtId="0" fontId="21" fillId="0" borderId="10" xfId="4" applyFont="1" applyBorder="1" applyAlignment="1">
      <alignment horizontal="center" vertical="center"/>
    </xf>
    <xf numFmtId="0" fontId="19" fillId="0" borderId="10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/>
    </xf>
    <xf numFmtId="0" fontId="22" fillId="0" borderId="10" xfId="4" applyFont="1" applyBorder="1" applyAlignment="1">
      <alignment horizontal="center" vertical="center" wrapText="1"/>
    </xf>
    <xf numFmtId="0" fontId="21" fillId="6" borderId="10" xfId="4" applyFont="1" applyFill="1" applyBorder="1" applyAlignment="1">
      <alignment horizontal="center" vertical="center" wrapText="1"/>
    </xf>
    <xf numFmtId="0" fontId="10" fillId="5" borderId="10" xfId="4" applyFont="1" applyFill="1" applyBorder="1" applyAlignment="1">
      <alignment horizontal="center" vertical="center" wrapText="1"/>
    </xf>
    <xf numFmtId="0" fontId="29" fillId="0" borderId="10" xfId="4" applyFont="1" applyBorder="1" applyAlignment="1">
      <alignment horizontal="left" vertical="top"/>
    </xf>
    <xf numFmtId="0" fontId="13" fillId="6" borderId="10" xfId="4" applyFont="1" applyFill="1" applyBorder="1" applyAlignment="1">
      <alignment horizontal="center" vertical="center" wrapText="1"/>
    </xf>
    <xf numFmtId="0" fontId="22" fillId="8" borderId="10" xfId="5" applyFont="1" applyFill="1" applyBorder="1" applyAlignment="1">
      <alignment horizontal="center" vertical="center" wrapText="1"/>
    </xf>
    <xf numFmtId="0" fontId="22" fillId="8" borderId="10" xfId="5" applyFont="1" applyFill="1" applyBorder="1" applyAlignment="1">
      <alignment horizontal="center" vertical="center"/>
    </xf>
    <xf numFmtId="0" fontId="22" fillId="8" borderId="10" xfId="4" applyFont="1" applyFill="1" applyBorder="1" applyAlignment="1">
      <alignment horizontal="center" vertical="center" wrapText="1"/>
    </xf>
    <xf numFmtId="0" fontId="19" fillId="0" borderId="10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wrapText="1"/>
    </xf>
    <xf numFmtId="0" fontId="34" fillId="0" borderId="10" xfId="4" applyFont="1" applyBorder="1" applyAlignment="1">
      <alignment horizontal="left" vertical="top"/>
    </xf>
    <xf numFmtId="0" fontId="20" fillId="0" borderId="10" xfId="4" applyFont="1" applyBorder="1" applyAlignment="1">
      <alignment horizontal="center" wrapText="1"/>
    </xf>
    <xf numFmtId="0" fontId="32" fillId="6" borderId="10" xfId="4" applyFont="1" applyFill="1" applyBorder="1" applyAlignment="1">
      <alignment horizontal="center" vertical="center" wrapText="1"/>
    </xf>
    <xf numFmtId="0" fontId="22" fillId="6" borderId="10" xfId="5" applyFont="1" applyFill="1" applyBorder="1" applyAlignment="1">
      <alignment horizontal="center" vertical="center" wrapText="1"/>
    </xf>
    <xf numFmtId="0" fontId="17" fillId="6" borderId="10" xfId="4" applyFont="1" applyFill="1" applyBorder="1" applyAlignment="1">
      <alignment wrapText="1"/>
    </xf>
    <xf numFmtId="0" fontId="31" fillId="8" borderId="10" xfId="4" applyFont="1" applyFill="1" applyBorder="1" applyAlignment="1">
      <alignment horizontal="center" vertical="center" wrapText="1"/>
    </xf>
    <xf numFmtId="0" fontId="22" fillId="0" borderId="10" xfId="5" applyFont="1" applyBorder="1" applyAlignment="1">
      <alignment horizontal="center" vertical="center" wrapText="1"/>
    </xf>
    <xf numFmtId="0" fontId="19" fillId="0" borderId="10" xfId="4" applyFont="1" applyBorder="1" applyAlignment="1">
      <alignment horizontal="left" vertical="center" wrapText="1"/>
    </xf>
    <xf numFmtId="0" fontId="10" fillId="4" borderId="45" xfId="4" applyFont="1" applyFill="1" applyBorder="1" applyAlignment="1">
      <alignment horizontal="center" vertical="center" wrapText="1"/>
    </xf>
    <xf numFmtId="0" fontId="10" fillId="4" borderId="50" xfId="4" applyFont="1" applyFill="1" applyBorder="1" applyAlignment="1">
      <alignment horizontal="center" vertical="center" wrapText="1"/>
    </xf>
    <xf numFmtId="0" fontId="10" fillId="4" borderId="44" xfId="4" applyFont="1" applyFill="1" applyBorder="1" applyAlignment="1">
      <alignment horizontal="center" vertical="center" wrapText="1"/>
    </xf>
    <xf numFmtId="0" fontId="17" fillId="6" borderId="10" xfId="4" applyFont="1" applyFill="1" applyBorder="1" applyAlignment="1">
      <alignment horizontal="center" vertical="center" wrapText="1"/>
    </xf>
    <xf numFmtId="167" fontId="18" fillId="6" borderId="10" xfId="4" applyNumberFormat="1" applyFont="1" applyFill="1" applyBorder="1" applyAlignment="1">
      <alignment horizontal="center" vertical="center" wrapText="1"/>
    </xf>
    <xf numFmtId="0" fontId="21" fillId="0" borderId="49" xfId="4" applyFont="1" applyBorder="1" applyAlignment="1">
      <alignment horizontal="center" vertical="center" wrapText="1"/>
    </xf>
    <xf numFmtId="0" fontId="21" fillId="0" borderId="48" xfId="4" applyFont="1" applyBorder="1" applyAlignment="1">
      <alignment horizontal="center" vertical="center" wrapText="1"/>
    </xf>
    <xf numFmtId="0" fontId="21" fillId="0" borderId="47" xfId="4" applyFont="1" applyBorder="1" applyAlignment="1">
      <alignment horizontal="center" vertical="center" wrapText="1"/>
    </xf>
    <xf numFmtId="0" fontId="21" fillId="0" borderId="46" xfId="4" applyFont="1" applyBorder="1" applyAlignment="1">
      <alignment horizontal="center" vertical="center" wrapText="1"/>
    </xf>
    <xf numFmtId="0" fontId="21" fillId="0" borderId="45" xfId="4" applyFont="1" applyBorder="1" applyAlignment="1">
      <alignment horizontal="center" vertical="center" wrapText="1"/>
    </xf>
    <xf numFmtId="0" fontId="21" fillId="0" borderId="44" xfId="4" applyFont="1" applyBorder="1" applyAlignment="1">
      <alignment horizontal="center" vertical="center" wrapText="1"/>
    </xf>
    <xf numFmtId="0" fontId="20" fillId="0" borderId="49" xfId="4" applyFont="1" applyBorder="1" applyAlignment="1">
      <alignment horizontal="center" vertical="center" wrapText="1"/>
    </xf>
    <xf numFmtId="0" fontId="20" fillId="0" borderId="48" xfId="4" applyFont="1" applyBorder="1" applyAlignment="1">
      <alignment horizontal="center" vertical="center" wrapText="1"/>
    </xf>
    <xf numFmtId="0" fontId="20" fillId="0" borderId="47" xfId="4" applyFont="1" applyBorder="1" applyAlignment="1">
      <alignment horizontal="center" vertical="center" wrapText="1"/>
    </xf>
    <xf numFmtId="0" fontId="20" fillId="0" borderId="46" xfId="4" applyFont="1" applyBorder="1" applyAlignment="1">
      <alignment horizontal="center" vertical="center" wrapText="1"/>
    </xf>
    <xf numFmtId="0" fontId="20" fillId="0" borderId="45" xfId="4" applyFont="1" applyBorder="1" applyAlignment="1">
      <alignment horizontal="center" vertical="center" wrapText="1"/>
    </xf>
    <xf numFmtId="0" fontId="20" fillId="0" borderId="44" xfId="4" applyFont="1" applyBorder="1" applyAlignment="1">
      <alignment horizontal="center" vertical="center" wrapText="1"/>
    </xf>
    <xf numFmtId="0" fontId="68" fillId="0" borderId="51" xfId="11" applyFont="1" applyBorder="1" applyAlignment="1">
      <alignment horizontal="center" vertical="top" wrapText="1"/>
    </xf>
    <xf numFmtId="0" fontId="68" fillId="0" borderId="83" xfId="11" applyFont="1" applyBorder="1" applyAlignment="1">
      <alignment horizontal="left" vertical="center" wrapText="1"/>
    </xf>
    <xf numFmtId="0" fontId="68" fillId="0" borderId="53" xfId="11" applyFont="1" applyBorder="1" applyAlignment="1">
      <alignment horizontal="left" vertical="center" wrapText="1"/>
    </xf>
    <xf numFmtId="0" fontId="68" fillId="0" borderId="52" xfId="11" applyFont="1" applyBorder="1" applyAlignment="1">
      <alignment horizontal="left" vertical="center" wrapText="1"/>
    </xf>
    <xf numFmtId="0" fontId="73" fillId="16" borderId="34" xfId="11" applyFont="1" applyFill="1" applyBorder="1" applyAlignment="1">
      <alignment horizontal="center" vertical="top" wrapText="1"/>
    </xf>
  </cellXfs>
  <cellStyles count="19">
    <cellStyle name="Гиперссылка 2" xfId="3" xr:uid="{C3D100D5-0FFD-42AF-BB26-E7EB02E3ADF1}"/>
    <cellStyle name="Гиперссылка 3" xfId="9" xr:uid="{949DD7C5-D851-44A7-99A3-2118FD772A2D}"/>
    <cellStyle name="Обычный" xfId="0" builtinId="0"/>
    <cellStyle name="Обычный 2" xfId="2" xr:uid="{68DF8A02-A7A8-43D1-84B5-5D9EA97DFF3E}"/>
    <cellStyle name="Обычный 2 2" xfId="5" xr:uid="{B14EC460-ADB2-443C-9028-C7E185423353}"/>
    <cellStyle name="Обычный 2 3" xfId="14" xr:uid="{2431CCC9-852F-41E1-9CFD-7A04626697AA}"/>
    <cellStyle name="Обычный 3" xfId="4" xr:uid="{427F4FB3-B0C1-4897-BE0F-18AEF1E5B6F8}"/>
    <cellStyle name="Обычный 4" xfId="7" xr:uid="{393DBA05-A77F-4041-B74E-1D4683D9317F}"/>
    <cellStyle name="Обычный 4 2" xfId="18" xr:uid="{48D331D4-520A-4493-95F2-6A7186275463}"/>
    <cellStyle name="Обычный 5" xfId="11" xr:uid="{B5C4B5FF-403B-4872-BB84-E82CCC05C545}"/>
    <cellStyle name="Обычный 6" xfId="15" xr:uid="{F6BFE941-D6F4-46D7-97FB-4EA0D0DF42A1}"/>
    <cellStyle name="Процентный" xfId="1" builtinId="5"/>
    <cellStyle name="Процентный 2" xfId="10" xr:uid="{39617FC6-8191-4AD4-961D-3907F2700275}"/>
    <cellStyle name="Процентный 3" xfId="12" xr:uid="{A6016B74-1AAF-4CBE-BB81-29DD1E75676A}"/>
    <cellStyle name="Процентный 4" xfId="16" xr:uid="{3DDDBBE3-3B93-4A52-90A4-A1CF848883DF}"/>
    <cellStyle name="Финансовый 2" xfId="6" xr:uid="{DC1E8288-59F2-46CD-B7D8-0573EF1429D4}"/>
    <cellStyle name="Финансовый 3" xfId="8" xr:uid="{70B5EA4A-AD3A-4410-AA63-BCCDD7D025DD}"/>
    <cellStyle name="Финансовый 4" xfId="13" xr:uid="{A684186E-C426-4659-9731-FEF26FBC0E30}"/>
    <cellStyle name="Финансовый 5" xfId="17" xr:uid="{FBDF70C2-8AE6-459D-8241-4B600D896F02}"/>
  </cellStyles>
  <dxfs count="0"/>
  <tableStyles count="0" defaultTableStyle="TableStyleMedium2" defaultPivotStyle="PivotStyleLight16"/>
  <colors>
    <mruColors>
      <color rgb="FFCC66FF"/>
      <color rgb="FF5BD76D"/>
      <color rgb="FF7EE08C"/>
      <color rgb="FFA5996F"/>
      <color rgb="FFFECD44"/>
      <color rgb="FFFAE082"/>
      <color rgb="FFF7CE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hyperlink" Target="https://atlant-tat.com" TargetMode="External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5.png"/><Relationship Id="rId7" Type="http://schemas.openxmlformats.org/officeDocument/2006/relationships/hyperlink" Target="https://atlant-tat.com" TargetMode="External"/><Relationship Id="rId2" Type="http://schemas.openxmlformats.org/officeDocument/2006/relationships/image" Target="../media/image14.png"/><Relationship Id="rId1" Type="http://schemas.openxmlformats.org/officeDocument/2006/relationships/hyperlink" Target="https://atlant-tat.com/" TargetMode="External"/><Relationship Id="rId6" Type="http://schemas.openxmlformats.org/officeDocument/2006/relationships/image" Target="../media/image18.png"/><Relationship Id="rId5" Type="http://schemas.openxmlformats.org/officeDocument/2006/relationships/image" Target="../media/image17.jpeg"/><Relationship Id="rId4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hyperlink" Target="https://atlant-tat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hyperlink" Target="https://atlant-tat.com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png"/><Relationship Id="rId1" Type="http://schemas.openxmlformats.org/officeDocument/2006/relationships/hyperlink" Target="https://www.atlant-tat.com/" TargetMode="External"/><Relationship Id="rId4" Type="http://schemas.openxmlformats.org/officeDocument/2006/relationships/image" Target="../media/image2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18" Type="http://schemas.openxmlformats.org/officeDocument/2006/relationships/image" Target="../media/image41.png"/><Relationship Id="rId3" Type="http://schemas.openxmlformats.org/officeDocument/2006/relationships/hyperlink" Target="https://atlant-tat.com/" TargetMode="External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17" Type="http://schemas.openxmlformats.org/officeDocument/2006/relationships/image" Target="../media/image40.png"/><Relationship Id="rId2" Type="http://schemas.openxmlformats.org/officeDocument/2006/relationships/image" Target="../media/image27.jpeg"/><Relationship Id="rId16" Type="http://schemas.openxmlformats.org/officeDocument/2006/relationships/image" Target="../media/image39.png"/><Relationship Id="rId1" Type="http://schemas.openxmlformats.org/officeDocument/2006/relationships/image" Target="../media/image26.jpe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5" Type="http://schemas.openxmlformats.org/officeDocument/2006/relationships/image" Target="../media/image28.jpeg"/><Relationship Id="rId15" Type="http://schemas.openxmlformats.org/officeDocument/2006/relationships/image" Target="../media/image38.png"/><Relationship Id="rId10" Type="http://schemas.openxmlformats.org/officeDocument/2006/relationships/image" Target="../media/image33.png"/><Relationship Id="rId19" Type="http://schemas.openxmlformats.org/officeDocument/2006/relationships/image" Target="../media/image42.png"/><Relationship Id="rId4" Type="http://schemas.openxmlformats.org/officeDocument/2006/relationships/image" Target="../media/image21.png"/><Relationship Id="rId9" Type="http://schemas.openxmlformats.org/officeDocument/2006/relationships/image" Target="../media/image32.png"/><Relationship Id="rId14" Type="http://schemas.openxmlformats.org/officeDocument/2006/relationships/image" Target="../media/image3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6" Type="http://schemas.openxmlformats.org/officeDocument/2006/relationships/image" Target="../media/image21.png"/><Relationship Id="rId5" Type="http://schemas.openxmlformats.org/officeDocument/2006/relationships/image" Target="../media/image47.png"/><Relationship Id="rId4" Type="http://schemas.openxmlformats.org/officeDocument/2006/relationships/image" Target="../media/image4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18" Type="http://schemas.openxmlformats.org/officeDocument/2006/relationships/image" Target="../media/image41.png"/><Relationship Id="rId3" Type="http://schemas.openxmlformats.org/officeDocument/2006/relationships/hyperlink" Target="https://atlant-tat.com/" TargetMode="External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17" Type="http://schemas.openxmlformats.org/officeDocument/2006/relationships/image" Target="../media/image40.png"/><Relationship Id="rId2" Type="http://schemas.openxmlformats.org/officeDocument/2006/relationships/image" Target="../media/image27.jpeg"/><Relationship Id="rId16" Type="http://schemas.openxmlformats.org/officeDocument/2006/relationships/image" Target="../media/image39.png"/><Relationship Id="rId1" Type="http://schemas.openxmlformats.org/officeDocument/2006/relationships/image" Target="../media/image26.jpe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5" Type="http://schemas.openxmlformats.org/officeDocument/2006/relationships/image" Target="../media/image28.jpeg"/><Relationship Id="rId15" Type="http://schemas.openxmlformats.org/officeDocument/2006/relationships/image" Target="../media/image38.png"/><Relationship Id="rId10" Type="http://schemas.openxmlformats.org/officeDocument/2006/relationships/image" Target="../media/image33.png"/><Relationship Id="rId19" Type="http://schemas.openxmlformats.org/officeDocument/2006/relationships/image" Target="../media/image42.png"/><Relationship Id="rId4" Type="http://schemas.openxmlformats.org/officeDocument/2006/relationships/image" Target="../media/image21.png"/><Relationship Id="rId9" Type="http://schemas.openxmlformats.org/officeDocument/2006/relationships/image" Target="../media/image32.png"/><Relationship Id="rId14" Type="http://schemas.openxmlformats.org/officeDocument/2006/relationships/image" Target="../media/image3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1.png"/><Relationship Id="rId1" Type="http://schemas.openxmlformats.org/officeDocument/2006/relationships/hyperlink" Target="https://atlant-tat.com/" TargetMode="External"/><Relationship Id="rId6" Type="http://schemas.openxmlformats.org/officeDocument/2006/relationships/image" Target="../media/image51.jpeg"/><Relationship Id="rId5" Type="http://schemas.openxmlformats.org/officeDocument/2006/relationships/image" Target="../media/image50.jpeg"/><Relationship Id="rId4" Type="http://schemas.openxmlformats.org/officeDocument/2006/relationships/image" Target="../media/image49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png"/><Relationship Id="rId3" Type="http://schemas.openxmlformats.org/officeDocument/2006/relationships/image" Target="../media/image53.png"/><Relationship Id="rId7" Type="http://schemas.openxmlformats.org/officeDocument/2006/relationships/image" Target="../media/image57.png"/><Relationship Id="rId2" Type="http://schemas.openxmlformats.org/officeDocument/2006/relationships/image" Target="../media/image52.png"/><Relationship Id="rId1" Type="http://schemas.openxmlformats.org/officeDocument/2006/relationships/hyperlink" Target="https://atlant-tat.com/" TargetMode="External"/><Relationship Id="rId6" Type="http://schemas.openxmlformats.org/officeDocument/2006/relationships/image" Target="../media/image56.jpeg"/><Relationship Id="rId5" Type="http://schemas.openxmlformats.org/officeDocument/2006/relationships/image" Target="../media/image55.png"/><Relationship Id="rId10" Type="http://schemas.openxmlformats.org/officeDocument/2006/relationships/image" Target="../media/image60.png"/><Relationship Id="rId4" Type="http://schemas.openxmlformats.org/officeDocument/2006/relationships/image" Target="../media/image54.png"/><Relationship Id="rId9" Type="http://schemas.openxmlformats.org/officeDocument/2006/relationships/image" Target="../media/image59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13" Type="http://schemas.openxmlformats.org/officeDocument/2006/relationships/image" Target="../media/image71.jpeg"/><Relationship Id="rId18" Type="http://schemas.openxmlformats.org/officeDocument/2006/relationships/image" Target="../media/image76.png"/><Relationship Id="rId3" Type="http://schemas.openxmlformats.org/officeDocument/2006/relationships/image" Target="../media/image61.png"/><Relationship Id="rId21" Type="http://schemas.openxmlformats.org/officeDocument/2006/relationships/image" Target="../media/image79.png"/><Relationship Id="rId7" Type="http://schemas.openxmlformats.org/officeDocument/2006/relationships/image" Target="../media/image65.png"/><Relationship Id="rId12" Type="http://schemas.openxmlformats.org/officeDocument/2006/relationships/image" Target="../media/image70.jpeg"/><Relationship Id="rId17" Type="http://schemas.openxmlformats.org/officeDocument/2006/relationships/image" Target="../media/image75.png"/><Relationship Id="rId2" Type="http://schemas.openxmlformats.org/officeDocument/2006/relationships/image" Target="../media/image21.png"/><Relationship Id="rId16" Type="http://schemas.openxmlformats.org/officeDocument/2006/relationships/image" Target="../media/image74.png"/><Relationship Id="rId20" Type="http://schemas.openxmlformats.org/officeDocument/2006/relationships/image" Target="../media/image78.png"/><Relationship Id="rId1" Type="http://schemas.openxmlformats.org/officeDocument/2006/relationships/hyperlink" Target="https://atlant-tat.com/" TargetMode="External"/><Relationship Id="rId6" Type="http://schemas.openxmlformats.org/officeDocument/2006/relationships/image" Target="../media/image64.png"/><Relationship Id="rId11" Type="http://schemas.openxmlformats.org/officeDocument/2006/relationships/image" Target="../media/image69.png"/><Relationship Id="rId5" Type="http://schemas.openxmlformats.org/officeDocument/2006/relationships/image" Target="../media/image63.png"/><Relationship Id="rId15" Type="http://schemas.openxmlformats.org/officeDocument/2006/relationships/image" Target="../media/image73.png"/><Relationship Id="rId10" Type="http://schemas.openxmlformats.org/officeDocument/2006/relationships/image" Target="../media/image68.jpeg"/><Relationship Id="rId19" Type="http://schemas.openxmlformats.org/officeDocument/2006/relationships/image" Target="../media/image77.png"/><Relationship Id="rId4" Type="http://schemas.openxmlformats.org/officeDocument/2006/relationships/image" Target="../media/image62.png"/><Relationship Id="rId9" Type="http://schemas.openxmlformats.org/officeDocument/2006/relationships/image" Target="../media/image67.jpeg"/><Relationship Id="rId14" Type="http://schemas.openxmlformats.org/officeDocument/2006/relationships/image" Target="../media/image7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png"/><Relationship Id="rId2" Type="http://schemas.openxmlformats.org/officeDocument/2006/relationships/image" Target="../media/image21.png"/><Relationship Id="rId1" Type="http://schemas.openxmlformats.org/officeDocument/2006/relationships/hyperlink" Target="https://atlant-tat.com/" TargetMode="External"/><Relationship Id="rId4" Type="http://schemas.openxmlformats.org/officeDocument/2006/relationships/image" Target="../media/image8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jpeg"/><Relationship Id="rId2" Type="http://schemas.openxmlformats.org/officeDocument/2006/relationships/image" Target="../media/image82.jpeg"/><Relationship Id="rId1" Type="http://schemas.openxmlformats.org/officeDocument/2006/relationships/image" Target="../media/image21.png"/><Relationship Id="rId4" Type="http://schemas.openxmlformats.org/officeDocument/2006/relationships/image" Target="../media/image8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png"/><Relationship Id="rId2" Type="http://schemas.openxmlformats.org/officeDocument/2006/relationships/image" Target="../media/image21.png"/><Relationship Id="rId1" Type="http://schemas.openxmlformats.org/officeDocument/2006/relationships/hyperlink" Target="https://atlant-tat.com/" TargetMode="External"/><Relationship Id="rId6" Type="http://schemas.openxmlformats.org/officeDocument/2006/relationships/image" Target="../media/image86.png"/><Relationship Id="rId5" Type="http://schemas.openxmlformats.org/officeDocument/2006/relationships/image" Target="../media/image85.png"/><Relationship Id="rId4" Type="http://schemas.openxmlformats.org/officeDocument/2006/relationships/image" Target="../media/image8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7.png"/><Relationship Id="rId1" Type="http://schemas.openxmlformats.org/officeDocument/2006/relationships/hyperlink" Target="https://atlant-tat.com" TargetMode="Externa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5.png"/><Relationship Id="rId13" Type="http://schemas.openxmlformats.org/officeDocument/2006/relationships/image" Target="../media/image100.jpeg"/><Relationship Id="rId18" Type="http://schemas.openxmlformats.org/officeDocument/2006/relationships/image" Target="../media/image21.png"/><Relationship Id="rId3" Type="http://schemas.openxmlformats.org/officeDocument/2006/relationships/image" Target="../media/image90.png"/><Relationship Id="rId7" Type="http://schemas.openxmlformats.org/officeDocument/2006/relationships/image" Target="../media/image94.png"/><Relationship Id="rId12" Type="http://schemas.openxmlformats.org/officeDocument/2006/relationships/image" Target="../media/image99.png"/><Relationship Id="rId17" Type="http://schemas.openxmlformats.org/officeDocument/2006/relationships/hyperlink" Target="https://atlant-tat.com/" TargetMode="External"/><Relationship Id="rId2" Type="http://schemas.openxmlformats.org/officeDocument/2006/relationships/image" Target="../media/image89.png"/><Relationship Id="rId16" Type="http://schemas.openxmlformats.org/officeDocument/2006/relationships/image" Target="../media/image103.png"/><Relationship Id="rId1" Type="http://schemas.openxmlformats.org/officeDocument/2006/relationships/image" Target="../media/image88.jpeg"/><Relationship Id="rId6" Type="http://schemas.openxmlformats.org/officeDocument/2006/relationships/image" Target="../media/image93.png"/><Relationship Id="rId11" Type="http://schemas.openxmlformats.org/officeDocument/2006/relationships/image" Target="../media/image98.jpeg"/><Relationship Id="rId5" Type="http://schemas.openxmlformats.org/officeDocument/2006/relationships/image" Target="../media/image92.png"/><Relationship Id="rId15" Type="http://schemas.openxmlformats.org/officeDocument/2006/relationships/image" Target="../media/image102.png"/><Relationship Id="rId10" Type="http://schemas.openxmlformats.org/officeDocument/2006/relationships/image" Target="../media/image97.png"/><Relationship Id="rId4" Type="http://schemas.openxmlformats.org/officeDocument/2006/relationships/image" Target="../media/image91.png"/><Relationship Id="rId9" Type="http://schemas.openxmlformats.org/officeDocument/2006/relationships/image" Target="../media/image96.png"/><Relationship Id="rId14" Type="http://schemas.openxmlformats.org/officeDocument/2006/relationships/image" Target="../media/image10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1.png"/><Relationship Id="rId13" Type="http://schemas.openxmlformats.org/officeDocument/2006/relationships/image" Target="../media/image116.png"/><Relationship Id="rId3" Type="http://schemas.openxmlformats.org/officeDocument/2006/relationships/image" Target="../media/image106.png"/><Relationship Id="rId7" Type="http://schemas.openxmlformats.org/officeDocument/2006/relationships/image" Target="../media/image110.png"/><Relationship Id="rId12" Type="http://schemas.openxmlformats.org/officeDocument/2006/relationships/image" Target="../media/image115.png"/><Relationship Id="rId17" Type="http://schemas.openxmlformats.org/officeDocument/2006/relationships/image" Target="../media/image21.png"/><Relationship Id="rId2" Type="http://schemas.openxmlformats.org/officeDocument/2006/relationships/image" Target="../media/image105.gif"/><Relationship Id="rId16" Type="http://schemas.openxmlformats.org/officeDocument/2006/relationships/hyperlink" Target="https://atlant-tat.com/" TargetMode="External"/><Relationship Id="rId1" Type="http://schemas.openxmlformats.org/officeDocument/2006/relationships/image" Target="../media/image104.jpeg"/><Relationship Id="rId6" Type="http://schemas.openxmlformats.org/officeDocument/2006/relationships/image" Target="../media/image109.png"/><Relationship Id="rId11" Type="http://schemas.openxmlformats.org/officeDocument/2006/relationships/image" Target="../media/image114.png"/><Relationship Id="rId5" Type="http://schemas.openxmlformats.org/officeDocument/2006/relationships/image" Target="../media/image108.png"/><Relationship Id="rId15" Type="http://schemas.openxmlformats.org/officeDocument/2006/relationships/image" Target="../media/image118.png"/><Relationship Id="rId10" Type="http://schemas.openxmlformats.org/officeDocument/2006/relationships/image" Target="../media/image113.png"/><Relationship Id="rId4" Type="http://schemas.openxmlformats.org/officeDocument/2006/relationships/image" Target="../media/image107.png"/><Relationship Id="rId9" Type="http://schemas.openxmlformats.org/officeDocument/2006/relationships/image" Target="../media/image112.png"/><Relationship Id="rId14" Type="http://schemas.openxmlformats.org/officeDocument/2006/relationships/image" Target="../media/image117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5</xdr:row>
      <xdr:rowOff>29308</xdr:rowOff>
    </xdr:from>
    <xdr:to>
      <xdr:col>1</xdr:col>
      <xdr:colOff>2019926</xdr:colOff>
      <xdr:row>5</xdr:row>
      <xdr:rowOff>911470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C649826-AB8E-8D46-F38B-394F394B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826" y="549520"/>
          <a:ext cx="1829427" cy="88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293077</xdr:colOff>
      <xdr:row>7</xdr:row>
      <xdr:rowOff>29308</xdr:rowOff>
    </xdr:from>
    <xdr:to>
      <xdr:col>1</xdr:col>
      <xdr:colOff>1927116</xdr:colOff>
      <xdr:row>7</xdr:row>
      <xdr:rowOff>1032365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F40ECDBC-104D-3365-A891-E71D7178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404" y="1670539"/>
          <a:ext cx="1634039" cy="1003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9</xdr:row>
      <xdr:rowOff>47165</xdr:rowOff>
    </xdr:from>
    <xdr:to>
      <xdr:col>1</xdr:col>
      <xdr:colOff>2022231</xdr:colOff>
      <xdr:row>9</xdr:row>
      <xdr:rowOff>1171575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7609F02-3B2F-48BB-E15F-4FFB53A3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827" y="2919319"/>
          <a:ext cx="1831731" cy="1124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322385</xdr:colOff>
      <xdr:row>11</xdr:row>
      <xdr:rowOff>36634</xdr:rowOff>
    </xdr:from>
    <xdr:to>
      <xdr:col>1</xdr:col>
      <xdr:colOff>1956424</xdr:colOff>
      <xdr:row>11</xdr:row>
      <xdr:rowOff>1039691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1C0258F7-48C1-4733-8707-66531CEF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712" y="4271596"/>
          <a:ext cx="1634039" cy="1003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256443</xdr:colOff>
      <xdr:row>13</xdr:row>
      <xdr:rowOff>51287</xdr:rowOff>
    </xdr:from>
    <xdr:to>
      <xdr:col>1</xdr:col>
      <xdr:colOff>2006683</xdr:colOff>
      <xdr:row>13</xdr:row>
      <xdr:rowOff>1164245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248AFCF6-2227-1A30-45AB-9F04A5D0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70" y="5524499"/>
          <a:ext cx="1750240" cy="111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227134</xdr:colOff>
      <xdr:row>15</xdr:row>
      <xdr:rowOff>51289</xdr:rowOff>
    </xdr:from>
    <xdr:to>
      <xdr:col>1</xdr:col>
      <xdr:colOff>1977374</xdr:colOff>
      <xdr:row>15</xdr:row>
      <xdr:rowOff>1164247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3A429EE4-5861-41E3-A80E-04A63FDC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461" y="6887308"/>
          <a:ext cx="1750240" cy="1112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293078</xdr:colOff>
      <xdr:row>17</xdr:row>
      <xdr:rowOff>29307</xdr:rowOff>
    </xdr:from>
    <xdr:to>
      <xdr:col>1</xdr:col>
      <xdr:colOff>1919654</xdr:colOff>
      <xdr:row>17</xdr:row>
      <xdr:rowOff>1022433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1D9C052-B8B2-E4DF-D7CF-3EA21F35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405" y="8206153"/>
          <a:ext cx="1626576" cy="99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298939</xdr:colOff>
      <xdr:row>19</xdr:row>
      <xdr:rowOff>64476</xdr:rowOff>
    </xdr:from>
    <xdr:to>
      <xdr:col>1</xdr:col>
      <xdr:colOff>1925515</xdr:colOff>
      <xdr:row>19</xdr:row>
      <xdr:rowOff>1057602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7E49011-5398-40AD-8ACD-86970254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266" y="9508880"/>
          <a:ext cx="1626576" cy="99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351694</xdr:colOff>
      <xdr:row>21</xdr:row>
      <xdr:rowOff>58615</xdr:rowOff>
    </xdr:from>
    <xdr:to>
      <xdr:col>1</xdr:col>
      <xdr:colOff>1875693</xdr:colOff>
      <xdr:row>21</xdr:row>
      <xdr:rowOff>1044915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B20F6496-28AA-2745-7E0C-49AEC380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21" y="10763250"/>
          <a:ext cx="1523999" cy="9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388326</xdr:colOff>
      <xdr:row>23</xdr:row>
      <xdr:rowOff>43962</xdr:rowOff>
    </xdr:from>
    <xdr:to>
      <xdr:col>1</xdr:col>
      <xdr:colOff>1912325</xdr:colOff>
      <xdr:row>23</xdr:row>
      <xdr:rowOff>1030262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BCFD7F99-633D-4D74-ACC6-334834FC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653" y="11986847"/>
          <a:ext cx="1523999" cy="9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381000</xdr:colOff>
      <xdr:row>25</xdr:row>
      <xdr:rowOff>51290</xdr:rowOff>
    </xdr:from>
    <xdr:to>
      <xdr:col>1</xdr:col>
      <xdr:colOff>1904999</xdr:colOff>
      <xdr:row>25</xdr:row>
      <xdr:rowOff>1037590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3DC8E951-BD39-4A70-ABB1-F4C784EA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327" y="13254405"/>
          <a:ext cx="1523999" cy="9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285750</xdr:colOff>
      <xdr:row>28</xdr:row>
      <xdr:rowOff>58616</xdr:rowOff>
    </xdr:from>
    <xdr:to>
      <xdr:col>1</xdr:col>
      <xdr:colOff>1809749</xdr:colOff>
      <xdr:row>28</xdr:row>
      <xdr:rowOff>1044916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2DBB83BA-EB8A-4B8E-BCC6-44963AC1B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077" y="14771078"/>
          <a:ext cx="1523999" cy="9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351692</xdr:colOff>
      <xdr:row>30</xdr:row>
      <xdr:rowOff>43962</xdr:rowOff>
    </xdr:from>
    <xdr:to>
      <xdr:col>1</xdr:col>
      <xdr:colOff>1875691</xdr:colOff>
      <xdr:row>30</xdr:row>
      <xdr:rowOff>1030262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BA5DE58-63A7-4276-8C92-0149694D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19" y="16038635"/>
          <a:ext cx="1523999" cy="98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512884</xdr:colOff>
      <xdr:row>32</xdr:row>
      <xdr:rowOff>51289</xdr:rowOff>
    </xdr:from>
    <xdr:to>
      <xdr:col>1</xdr:col>
      <xdr:colOff>1625976</xdr:colOff>
      <xdr:row>32</xdr:row>
      <xdr:rowOff>1031631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BBD0ABE-3EC1-D52C-631B-1502BFDE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211" y="17313520"/>
          <a:ext cx="1113092" cy="98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571499</xdr:colOff>
      <xdr:row>37</xdr:row>
      <xdr:rowOff>36633</xdr:rowOff>
    </xdr:from>
    <xdr:to>
      <xdr:col>1</xdr:col>
      <xdr:colOff>1638243</xdr:colOff>
      <xdr:row>37</xdr:row>
      <xdr:rowOff>1101236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2D1B6E1A-77BE-6139-4599-3AF0F99E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826" y="19123268"/>
          <a:ext cx="1066744" cy="1064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622788</xdr:colOff>
      <xdr:row>54</xdr:row>
      <xdr:rowOff>33167</xdr:rowOff>
    </xdr:from>
    <xdr:to>
      <xdr:col>1</xdr:col>
      <xdr:colOff>1639411</xdr:colOff>
      <xdr:row>56</xdr:row>
      <xdr:rowOff>293076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E629FFD-9765-FBCB-442C-F99B58FE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115" y="23032379"/>
          <a:ext cx="1016623" cy="1014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725364</xdr:colOff>
      <xdr:row>58</xdr:row>
      <xdr:rowOff>65941</xdr:rowOff>
    </xdr:from>
    <xdr:to>
      <xdr:col>1</xdr:col>
      <xdr:colOff>1480037</xdr:colOff>
      <xdr:row>58</xdr:row>
      <xdr:rowOff>1135656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D0210A7-1352-95BB-BD5E-9A4794B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1" y="24296076"/>
          <a:ext cx="754673" cy="106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648432</xdr:colOff>
      <xdr:row>45</xdr:row>
      <xdr:rowOff>5398</xdr:rowOff>
    </xdr:from>
    <xdr:to>
      <xdr:col>1</xdr:col>
      <xdr:colOff>1632654</xdr:colOff>
      <xdr:row>52</xdr:row>
      <xdr:rowOff>38101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32B481F1-4C17-907C-B285-D38C976E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957" y="23389273"/>
          <a:ext cx="984222" cy="1166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485774</xdr:colOff>
      <xdr:row>39</xdr:row>
      <xdr:rowOff>132618</xdr:rowOff>
    </xdr:from>
    <xdr:to>
      <xdr:col>1</xdr:col>
      <xdr:colOff>1704975</xdr:colOff>
      <xdr:row>42</xdr:row>
      <xdr:rowOff>386792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25506E44-4065-4813-4DEF-2FDBDAE3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" y="21878193"/>
          <a:ext cx="1219201" cy="15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511163</xdr:colOff>
      <xdr:row>1</xdr:row>
      <xdr:rowOff>152872</xdr:rowOff>
    </xdr:from>
    <xdr:ext cx="1254627" cy="793812"/>
    <xdr:pic>
      <xdr:nvPicPr>
        <xdr:cNvPr id="2" name="Рисунок 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0F30296-C619-443D-A4B9-3DC0A97F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490" y="321391"/>
          <a:ext cx="1254627" cy="793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133883</xdr:colOff>
      <xdr:row>5</xdr:row>
      <xdr:rowOff>33130</xdr:rowOff>
    </xdr:from>
    <xdr:ext cx="1647546" cy="1739348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220128-A77D-499E-A0D2-54DB488C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283" y="518905"/>
          <a:ext cx="1647546" cy="1739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115955</xdr:colOff>
      <xdr:row>7</xdr:row>
      <xdr:rowOff>41411</xdr:rowOff>
    </xdr:from>
    <xdr:ext cx="1661747" cy="1747371"/>
    <xdr:pic>
      <xdr:nvPicPr>
        <xdr:cNvPr id="3" name="Рисунок 2">
          <a:extLst>
            <a:ext uri="{FF2B5EF4-FFF2-40B4-BE49-F238E27FC236}">
              <a16:creationId xmlns:a16="http://schemas.microsoft.com/office/drawing/2014/main" id="{4C5B965B-4B44-4190-8D70-09457E5F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355" y="851036"/>
          <a:ext cx="1661747" cy="1747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85415</xdr:colOff>
      <xdr:row>9</xdr:row>
      <xdr:rowOff>33388</xdr:rowOff>
    </xdr:from>
    <xdr:ext cx="1692704" cy="1750736"/>
    <xdr:pic>
      <xdr:nvPicPr>
        <xdr:cNvPr id="4" name="Рисунок 3">
          <a:extLst>
            <a:ext uri="{FF2B5EF4-FFF2-40B4-BE49-F238E27FC236}">
              <a16:creationId xmlns:a16="http://schemas.microsoft.com/office/drawing/2014/main" id="{C331D1FD-23BA-49BB-86D4-03B28372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815" y="1166863"/>
          <a:ext cx="1692704" cy="1750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67557</xdr:colOff>
      <xdr:row>11</xdr:row>
      <xdr:rowOff>24848</xdr:rowOff>
    </xdr:from>
    <xdr:ext cx="1716520" cy="1699178"/>
    <xdr:pic>
      <xdr:nvPicPr>
        <xdr:cNvPr id="5" name="Рисунок 4">
          <a:extLst>
            <a:ext uri="{FF2B5EF4-FFF2-40B4-BE49-F238E27FC236}">
              <a16:creationId xmlns:a16="http://schemas.microsoft.com/office/drawing/2014/main" id="{E178DE96-296C-45CA-8AC6-0F8F8353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957" y="1482173"/>
          <a:ext cx="1716520" cy="1699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16566</xdr:colOff>
      <xdr:row>13</xdr:row>
      <xdr:rowOff>16566</xdr:rowOff>
    </xdr:from>
    <xdr:ext cx="1767315" cy="1607240"/>
    <xdr:pic>
      <xdr:nvPicPr>
        <xdr:cNvPr id="6" name="Рисунок 5">
          <a:extLst>
            <a:ext uri="{FF2B5EF4-FFF2-40B4-BE49-F238E27FC236}">
              <a16:creationId xmlns:a16="http://schemas.microsoft.com/office/drawing/2014/main" id="{8447E5DF-FAA8-44EC-8D28-CD757863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966" y="1797741"/>
          <a:ext cx="1767315" cy="160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262685</xdr:colOff>
      <xdr:row>1</xdr:row>
      <xdr:rowOff>169438</xdr:rowOff>
    </xdr:from>
    <xdr:ext cx="1254627" cy="793812"/>
    <xdr:pic>
      <xdr:nvPicPr>
        <xdr:cNvPr id="7" name="Рисунок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A0804AB-7EFB-4B66-B166-C011E39A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07" y="301960"/>
          <a:ext cx="1254627" cy="793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16566</xdr:colOff>
      <xdr:row>15</xdr:row>
      <xdr:rowOff>16566</xdr:rowOff>
    </xdr:from>
    <xdr:ext cx="1767315" cy="1607240"/>
    <xdr:pic>
      <xdr:nvPicPr>
        <xdr:cNvPr id="8" name="Рисунок 7">
          <a:extLst>
            <a:ext uri="{FF2B5EF4-FFF2-40B4-BE49-F238E27FC236}">
              <a16:creationId xmlns:a16="http://schemas.microsoft.com/office/drawing/2014/main" id="{50A556D9-4E3E-44D6-BF38-87F53321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16" y="9808266"/>
          <a:ext cx="1767315" cy="160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16566</xdr:colOff>
      <xdr:row>17</xdr:row>
      <xdr:rowOff>16566</xdr:rowOff>
    </xdr:from>
    <xdr:ext cx="1767315" cy="1607240"/>
    <xdr:pic>
      <xdr:nvPicPr>
        <xdr:cNvPr id="9" name="Рисунок 8">
          <a:extLst>
            <a:ext uri="{FF2B5EF4-FFF2-40B4-BE49-F238E27FC236}">
              <a16:creationId xmlns:a16="http://schemas.microsoft.com/office/drawing/2014/main" id="{1FE2F1A7-BF2D-4853-B88E-9FEBA9B6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16" y="11694216"/>
          <a:ext cx="1767315" cy="160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16566</xdr:colOff>
      <xdr:row>19</xdr:row>
      <xdr:rowOff>16566</xdr:rowOff>
    </xdr:from>
    <xdr:ext cx="1767315" cy="1607240"/>
    <xdr:pic>
      <xdr:nvPicPr>
        <xdr:cNvPr id="11" name="Рисунок 10">
          <a:extLst>
            <a:ext uri="{FF2B5EF4-FFF2-40B4-BE49-F238E27FC236}">
              <a16:creationId xmlns:a16="http://schemas.microsoft.com/office/drawing/2014/main" id="{D07AFC90-CFA8-4FC7-8846-FA0F2DDE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16" y="13561116"/>
          <a:ext cx="1767315" cy="160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16566</xdr:colOff>
      <xdr:row>21</xdr:row>
      <xdr:rowOff>16566</xdr:rowOff>
    </xdr:from>
    <xdr:ext cx="1767315" cy="1607240"/>
    <xdr:pic>
      <xdr:nvPicPr>
        <xdr:cNvPr id="12" name="Рисунок 11">
          <a:extLst>
            <a:ext uri="{FF2B5EF4-FFF2-40B4-BE49-F238E27FC236}">
              <a16:creationId xmlns:a16="http://schemas.microsoft.com/office/drawing/2014/main" id="{DA195412-32FD-49CB-BEF9-185C0B15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16" y="15351816"/>
          <a:ext cx="1767315" cy="160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16566</xdr:colOff>
      <xdr:row>23</xdr:row>
      <xdr:rowOff>16566</xdr:rowOff>
    </xdr:from>
    <xdr:ext cx="1767315" cy="1607240"/>
    <xdr:pic>
      <xdr:nvPicPr>
        <xdr:cNvPr id="13" name="Рисунок 12">
          <a:extLst>
            <a:ext uri="{FF2B5EF4-FFF2-40B4-BE49-F238E27FC236}">
              <a16:creationId xmlns:a16="http://schemas.microsoft.com/office/drawing/2014/main" id="{5C4FA551-4892-482F-9602-90F2B0FC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916" y="17247291"/>
          <a:ext cx="1767315" cy="160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481853</xdr:colOff>
      <xdr:row>1</xdr:row>
      <xdr:rowOff>372679</xdr:rowOff>
    </xdr:from>
    <xdr:ext cx="1624853" cy="1028057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DADE6A7-F783-4BBE-B90F-1589DE7D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147" y="1078650"/>
          <a:ext cx="1624853" cy="1028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795618</xdr:colOff>
      <xdr:row>1</xdr:row>
      <xdr:rowOff>33618</xdr:rowOff>
    </xdr:from>
    <xdr:ext cx="1792941" cy="1134407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918CCE-6B5C-49F9-B1C4-4069FC4B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718" y="224118"/>
          <a:ext cx="1792941" cy="1134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1333500" cy="854908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62741B9-C31C-4AC7-8BBF-D132802E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333500" cy="854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1181101</xdr:colOff>
      <xdr:row>1</xdr:row>
      <xdr:rowOff>57150</xdr:rowOff>
    </xdr:from>
    <xdr:ext cx="2865978" cy="1819273"/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E7C662-1DF3-4869-A31B-0C37C022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1" y="247650"/>
          <a:ext cx="2865978" cy="1819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390525</xdr:colOff>
      <xdr:row>1</xdr:row>
      <xdr:rowOff>35018</xdr:rowOff>
    </xdr:from>
    <xdr:ext cx="2600325" cy="1946181"/>
    <xdr:pic>
      <xdr:nvPicPr>
        <xdr:cNvPr id="4" name="Рисунок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A0D3F4-B7C3-4CAE-AEA8-F6CF19A7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225518"/>
          <a:ext cx="2600325" cy="1946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15363824" cy="2860502"/>
    <xdr:pic>
      <xdr:nvPicPr>
        <xdr:cNvPr id="2" name="Рисунок 1">
          <a:extLst>
            <a:ext uri="{FF2B5EF4-FFF2-40B4-BE49-F238E27FC236}">
              <a16:creationId xmlns:a16="http://schemas.microsoft.com/office/drawing/2014/main" id="{409A9D66-6938-422B-817F-38D3DF4F0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"/>
          <a:ext cx="15363824" cy="2860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733550" cy="1108768"/>
    <xdr:pic>
      <xdr:nvPicPr>
        <xdr:cNvPr id="3" name="Рисунок 2">
          <a:extLst>
            <a:ext uri="{FF2B5EF4-FFF2-40B4-BE49-F238E27FC236}">
              <a16:creationId xmlns:a16="http://schemas.microsoft.com/office/drawing/2014/main" id="{14F35B4A-5C1F-441E-95A4-634836D9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3550" cy="1108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160399</xdr:colOff>
      <xdr:row>191</xdr:row>
      <xdr:rowOff>219074</xdr:rowOff>
    </xdr:from>
    <xdr:ext cx="1544575" cy="1419681"/>
    <xdr:pic>
      <xdr:nvPicPr>
        <xdr:cNvPr id="2" name="image3.jpeg">
          <a:extLst>
            <a:ext uri="{FF2B5EF4-FFF2-40B4-BE49-F238E27FC236}">
              <a16:creationId xmlns:a16="http://schemas.microsoft.com/office/drawing/2014/main" id="{199A76BB-3FB4-4467-81E4-51CD38811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799" y="32870774"/>
          <a:ext cx="1544575" cy="1419681"/>
        </a:xfrm>
        <a:prstGeom prst="rect">
          <a:avLst/>
        </a:prstGeom>
      </xdr:spPr>
    </xdr:pic>
    <xdr:clientData/>
  </xdr:oneCellAnchor>
  <xdr:oneCellAnchor>
    <xdr:from>
      <xdr:col>1</xdr:col>
      <xdr:colOff>123825</xdr:colOff>
      <xdr:row>123</xdr:row>
      <xdr:rowOff>25641</xdr:rowOff>
    </xdr:from>
    <xdr:ext cx="1786269" cy="1117359"/>
    <xdr:pic>
      <xdr:nvPicPr>
        <xdr:cNvPr id="3" name="image6.jpeg">
          <a:extLst>
            <a:ext uri="{FF2B5EF4-FFF2-40B4-BE49-F238E27FC236}">
              <a16:creationId xmlns:a16="http://schemas.microsoft.com/office/drawing/2014/main" id="{22DDF704-2946-4BF2-B029-C84F4F9BB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1723591"/>
          <a:ext cx="1786269" cy="1117359"/>
        </a:xfrm>
        <a:prstGeom prst="rect">
          <a:avLst/>
        </a:prstGeom>
      </xdr:spPr>
    </xdr:pic>
    <xdr:clientData/>
  </xdr:oneCellAnchor>
  <xdr:oneCellAnchor>
    <xdr:from>
      <xdr:col>1</xdr:col>
      <xdr:colOff>304800</xdr:colOff>
      <xdr:row>1</xdr:row>
      <xdr:rowOff>323850</xdr:rowOff>
    </xdr:from>
    <xdr:ext cx="1608363" cy="1028700"/>
    <xdr:pic>
      <xdr:nvPicPr>
        <xdr:cNvPr id="4" name="Рисунок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DB1965-BBE6-4EEE-AD77-ED5DDA49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571500"/>
          <a:ext cx="1608363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absoluteAnchor>
    <xdr:pos x="476250" y="58216800"/>
    <xdr:ext cx="1552771" cy="1438275"/>
    <xdr:pic>
      <xdr:nvPicPr>
        <xdr:cNvPr id="5" name="image12.jpeg">
          <a:extLst>
            <a:ext uri="{FF2B5EF4-FFF2-40B4-BE49-F238E27FC236}">
              <a16:creationId xmlns:a16="http://schemas.microsoft.com/office/drawing/2014/main" id="{5FED08FF-D567-4301-BDEA-B5DED4AFB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58216800"/>
          <a:ext cx="1552771" cy="1438275"/>
        </a:xfrm>
        <a:prstGeom prst="rect">
          <a:avLst/>
        </a:prstGeom>
      </xdr:spPr>
    </xdr:pic>
    <xdr:clientData/>
  </xdr:absoluteAnchor>
  <xdr:oneCellAnchor>
    <xdr:from>
      <xdr:col>1</xdr:col>
      <xdr:colOff>152400</xdr:colOff>
      <xdr:row>35</xdr:row>
      <xdr:rowOff>228601</xdr:rowOff>
    </xdr:from>
    <xdr:ext cx="1781175" cy="1713228"/>
    <xdr:pic>
      <xdr:nvPicPr>
        <xdr:cNvPr id="6" name="Рисунок 5">
          <a:extLst>
            <a:ext uri="{FF2B5EF4-FFF2-40B4-BE49-F238E27FC236}">
              <a16:creationId xmlns:a16="http://schemas.microsoft.com/office/drawing/2014/main" id="{ACD3C3BF-9499-41FB-9158-A34EE7AD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7610476"/>
          <a:ext cx="1781175" cy="1713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238125</xdr:colOff>
      <xdr:row>41</xdr:row>
      <xdr:rowOff>38099</xdr:rowOff>
    </xdr:from>
    <xdr:ext cx="1724025" cy="1815297"/>
    <xdr:pic>
      <xdr:nvPicPr>
        <xdr:cNvPr id="7" name="Рисунок 6">
          <a:extLst>
            <a:ext uri="{FF2B5EF4-FFF2-40B4-BE49-F238E27FC236}">
              <a16:creationId xmlns:a16="http://schemas.microsoft.com/office/drawing/2014/main" id="{1F4DC768-E7BE-4316-AE58-0A368637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8458199"/>
          <a:ext cx="1724025" cy="1815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180975</xdr:colOff>
      <xdr:row>10</xdr:row>
      <xdr:rowOff>126063</xdr:rowOff>
    </xdr:from>
    <xdr:ext cx="1733550" cy="1978962"/>
    <xdr:pic>
      <xdr:nvPicPr>
        <xdr:cNvPr id="8" name="Рисунок 7">
          <a:extLst>
            <a:ext uri="{FF2B5EF4-FFF2-40B4-BE49-F238E27FC236}">
              <a16:creationId xmlns:a16="http://schemas.microsoft.com/office/drawing/2014/main" id="{66F777F9-D698-4AD7-8D55-2C62687B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526488"/>
          <a:ext cx="1733550" cy="1978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276225</xdr:colOff>
      <xdr:row>20</xdr:row>
      <xdr:rowOff>9525</xdr:rowOff>
    </xdr:from>
    <xdr:ext cx="1658625" cy="1885949"/>
    <xdr:pic>
      <xdr:nvPicPr>
        <xdr:cNvPr id="9" name="Рисунок 8">
          <a:extLst>
            <a:ext uri="{FF2B5EF4-FFF2-40B4-BE49-F238E27FC236}">
              <a16:creationId xmlns:a16="http://schemas.microsoft.com/office/drawing/2014/main" id="{2C6A5CB8-DB07-4B38-B251-B271881D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5029200"/>
          <a:ext cx="1658625" cy="1885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104775</xdr:colOff>
      <xdr:row>50</xdr:row>
      <xdr:rowOff>76200</xdr:rowOff>
    </xdr:from>
    <xdr:ext cx="1821305" cy="2057400"/>
    <xdr:pic>
      <xdr:nvPicPr>
        <xdr:cNvPr id="10" name="Рисунок 9">
          <a:extLst>
            <a:ext uri="{FF2B5EF4-FFF2-40B4-BE49-F238E27FC236}">
              <a16:creationId xmlns:a16="http://schemas.microsoft.com/office/drawing/2014/main" id="{9733721D-9FA9-4B86-BD12-7CDEFBCE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9953625"/>
          <a:ext cx="1821305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64</xdr:row>
      <xdr:rowOff>161925</xdr:rowOff>
    </xdr:from>
    <xdr:ext cx="1981200" cy="1973766"/>
    <xdr:pic>
      <xdr:nvPicPr>
        <xdr:cNvPr id="11" name="Рисунок 10">
          <a:extLst>
            <a:ext uri="{FF2B5EF4-FFF2-40B4-BE49-F238E27FC236}">
              <a16:creationId xmlns:a16="http://schemas.microsoft.com/office/drawing/2014/main" id="{6A933A1C-16ED-488E-9BB9-AAB7FD15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2306300"/>
          <a:ext cx="1981200" cy="1973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38101</xdr:colOff>
      <xdr:row>82</xdr:row>
      <xdr:rowOff>123825</xdr:rowOff>
    </xdr:from>
    <xdr:ext cx="1920342" cy="1562100"/>
    <xdr:pic>
      <xdr:nvPicPr>
        <xdr:cNvPr id="12" name="Рисунок 11">
          <a:extLst>
            <a:ext uri="{FF2B5EF4-FFF2-40B4-BE49-F238E27FC236}">
              <a16:creationId xmlns:a16="http://schemas.microsoft.com/office/drawing/2014/main" id="{CB295524-3F7A-4A0B-852B-18F75413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15182850"/>
          <a:ext cx="192034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66675</xdr:colOff>
      <xdr:row>91</xdr:row>
      <xdr:rowOff>66674</xdr:rowOff>
    </xdr:from>
    <xdr:ext cx="1945373" cy="1171575"/>
    <xdr:pic>
      <xdr:nvPicPr>
        <xdr:cNvPr id="13" name="Рисунок 12">
          <a:extLst>
            <a:ext uri="{FF2B5EF4-FFF2-40B4-BE49-F238E27FC236}">
              <a16:creationId xmlns:a16="http://schemas.microsoft.com/office/drawing/2014/main" id="{A2BE5431-59E1-4FC9-BB06-49E65ED0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6583024"/>
          <a:ext cx="1945373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66675</xdr:colOff>
      <xdr:row>114</xdr:row>
      <xdr:rowOff>43550</xdr:rowOff>
    </xdr:from>
    <xdr:ext cx="1800225" cy="1404249"/>
    <xdr:pic>
      <xdr:nvPicPr>
        <xdr:cNvPr id="14" name="Рисунок 13">
          <a:extLst>
            <a:ext uri="{FF2B5EF4-FFF2-40B4-BE49-F238E27FC236}">
              <a16:creationId xmlns:a16="http://schemas.microsoft.com/office/drawing/2014/main" id="{47362295-A4D6-41D3-B31A-91C03991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0284175"/>
          <a:ext cx="1800225" cy="140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304800</xdr:colOff>
      <xdr:row>104</xdr:row>
      <xdr:rowOff>219075</xdr:rowOff>
    </xdr:from>
    <xdr:ext cx="1426521" cy="1962150"/>
    <xdr:pic>
      <xdr:nvPicPr>
        <xdr:cNvPr id="15" name="Рисунок 14">
          <a:extLst>
            <a:ext uri="{FF2B5EF4-FFF2-40B4-BE49-F238E27FC236}">
              <a16:creationId xmlns:a16="http://schemas.microsoft.com/office/drawing/2014/main" id="{5951D5BB-9480-47D5-8EDC-81D72D30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8783300"/>
          <a:ext cx="1426521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</xdr:colOff>
      <xdr:row>128</xdr:row>
      <xdr:rowOff>228600</xdr:rowOff>
    </xdr:from>
    <xdr:ext cx="1788565" cy="1647825"/>
    <xdr:pic>
      <xdr:nvPicPr>
        <xdr:cNvPr id="16" name="Рисунок 15">
          <a:extLst>
            <a:ext uri="{FF2B5EF4-FFF2-40B4-BE49-F238E27FC236}">
              <a16:creationId xmlns:a16="http://schemas.microsoft.com/office/drawing/2014/main" id="{CE01AF7F-5672-4058-B97F-DFAC2842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2669500"/>
          <a:ext cx="178856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161925</xdr:colOff>
      <xdr:row>166</xdr:row>
      <xdr:rowOff>104775</xdr:rowOff>
    </xdr:from>
    <xdr:ext cx="1849509" cy="1371600"/>
    <xdr:pic>
      <xdr:nvPicPr>
        <xdr:cNvPr id="17" name="Рисунок 16">
          <a:extLst>
            <a:ext uri="{FF2B5EF4-FFF2-40B4-BE49-F238E27FC236}">
              <a16:creationId xmlns:a16="http://schemas.microsoft.com/office/drawing/2014/main" id="{34D1C595-E3DD-41F2-A3B1-971A21D5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765500"/>
          <a:ext cx="1849509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142875</xdr:colOff>
      <xdr:row>175</xdr:row>
      <xdr:rowOff>157955</xdr:rowOff>
    </xdr:from>
    <xdr:ext cx="1781175" cy="1204120"/>
    <xdr:pic>
      <xdr:nvPicPr>
        <xdr:cNvPr id="18" name="Рисунок 17">
          <a:extLst>
            <a:ext uri="{FF2B5EF4-FFF2-40B4-BE49-F238E27FC236}">
              <a16:creationId xmlns:a16="http://schemas.microsoft.com/office/drawing/2014/main" id="{8144D0DF-322B-4FCB-85EC-9FEF2B3F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0276005"/>
          <a:ext cx="1781175" cy="1204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76201</xdr:colOff>
      <xdr:row>142</xdr:row>
      <xdr:rowOff>219075</xdr:rowOff>
    </xdr:from>
    <xdr:ext cx="1846644" cy="1866900"/>
    <xdr:pic>
      <xdr:nvPicPr>
        <xdr:cNvPr id="19" name="Рисунок 18">
          <a:extLst>
            <a:ext uri="{FF2B5EF4-FFF2-40B4-BE49-F238E27FC236}">
              <a16:creationId xmlns:a16="http://schemas.microsoft.com/office/drawing/2014/main" id="{9594D369-8D3E-4622-8A3B-845C9E39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24936450"/>
          <a:ext cx="1846644" cy="186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314325</xdr:colOff>
      <xdr:row>11</xdr:row>
      <xdr:rowOff>28575</xdr:rowOff>
    </xdr:from>
    <xdr:ext cx="1855117" cy="1885950"/>
    <xdr:pic>
      <xdr:nvPicPr>
        <xdr:cNvPr id="2" name="Рисунок 1">
          <a:extLst>
            <a:ext uri="{FF2B5EF4-FFF2-40B4-BE49-F238E27FC236}">
              <a16:creationId xmlns:a16="http://schemas.microsoft.com/office/drawing/2014/main" id="{9921A1B0-65F0-4270-9C3D-E94BF5B1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24075"/>
          <a:ext cx="1855117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361950</xdr:colOff>
      <xdr:row>28</xdr:row>
      <xdr:rowOff>152399</xdr:rowOff>
    </xdr:from>
    <xdr:ext cx="1800057" cy="2333625"/>
    <xdr:pic>
      <xdr:nvPicPr>
        <xdr:cNvPr id="3" name="Рисунок 2">
          <a:extLst>
            <a:ext uri="{FF2B5EF4-FFF2-40B4-BE49-F238E27FC236}">
              <a16:creationId xmlns:a16="http://schemas.microsoft.com/office/drawing/2014/main" id="{D0C5351E-F10B-4C87-8B63-2A35DEBE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486399"/>
          <a:ext cx="1800057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38100</xdr:colOff>
      <xdr:row>46</xdr:row>
      <xdr:rowOff>28575</xdr:rowOff>
    </xdr:from>
    <xdr:ext cx="1806198" cy="1402180"/>
    <xdr:pic>
      <xdr:nvPicPr>
        <xdr:cNvPr id="4" name="Рисунок 3">
          <a:extLst>
            <a:ext uri="{FF2B5EF4-FFF2-40B4-BE49-F238E27FC236}">
              <a16:creationId xmlns:a16="http://schemas.microsoft.com/office/drawing/2014/main" id="{A2AE07DA-7312-4028-A8B6-C912B804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91575"/>
          <a:ext cx="1806198" cy="1402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228600</xdr:colOff>
      <xdr:row>62</xdr:row>
      <xdr:rowOff>180975</xdr:rowOff>
    </xdr:from>
    <xdr:ext cx="1821208" cy="1209675"/>
    <xdr:pic>
      <xdr:nvPicPr>
        <xdr:cNvPr id="5" name="Рисунок 4">
          <a:extLst>
            <a:ext uri="{FF2B5EF4-FFF2-40B4-BE49-F238E27FC236}">
              <a16:creationId xmlns:a16="http://schemas.microsoft.com/office/drawing/2014/main" id="{CC32B53A-7266-464B-AB00-BF2F697F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991975"/>
          <a:ext cx="1821208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285750</xdr:colOff>
      <xdr:row>102</xdr:row>
      <xdr:rowOff>219075</xdr:rowOff>
    </xdr:from>
    <xdr:ext cx="1810471" cy="1123950"/>
    <xdr:pic>
      <xdr:nvPicPr>
        <xdr:cNvPr id="6" name="Рисунок 5">
          <a:extLst>
            <a:ext uri="{FF2B5EF4-FFF2-40B4-BE49-F238E27FC236}">
              <a16:creationId xmlns:a16="http://schemas.microsoft.com/office/drawing/2014/main" id="{5B1493A5-8DF8-4C2B-AF17-F3DA2330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9621500"/>
          <a:ext cx="1810471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190500</xdr:colOff>
      <xdr:row>1</xdr:row>
      <xdr:rowOff>295275</xdr:rowOff>
    </xdr:from>
    <xdr:ext cx="2057400" cy="1315901"/>
    <xdr:pic>
      <xdr:nvPicPr>
        <xdr:cNvPr id="7" name="Рисунок 6">
          <a:extLst>
            <a:ext uri="{FF2B5EF4-FFF2-40B4-BE49-F238E27FC236}">
              <a16:creationId xmlns:a16="http://schemas.microsoft.com/office/drawing/2014/main" id="{90F193C3-1C7C-4538-A893-AAEFF4F5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95300"/>
          <a:ext cx="2057400" cy="1315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342900</xdr:colOff>
      <xdr:row>79</xdr:row>
      <xdr:rowOff>104775</xdr:rowOff>
    </xdr:from>
    <xdr:ext cx="1810471" cy="1123950"/>
    <xdr:pic>
      <xdr:nvPicPr>
        <xdr:cNvPr id="8" name="Рисунок 7">
          <a:extLst>
            <a:ext uri="{FF2B5EF4-FFF2-40B4-BE49-F238E27FC236}">
              <a16:creationId xmlns:a16="http://schemas.microsoft.com/office/drawing/2014/main" id="{29D569BE-EC50-45DA-A7C5-B5C73BA4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5154275"/>
          <a:ext cx="1810471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276225</xdr:colOff>
      <xdr:row>125</xdr:row>
      <xdr:rowOff>66675</xdr:rowOff>
    </xdr:from>
    <xdr:ext cx="1810471" cy="1123950"/>
    <xdr:pic>
      <xdr:nvPicPr>
        <xdr:cNvPr id="9" name="Рисунок 8">
          <a:extLst>
            <a:ext uri="{FF2B5EF4-FFF2-40B4-BE49-F238E27FC236}">
              <a16:creationId xmlns:a16="http://schemas.microsoft.com/office/drawing/2014/main" id="{841124FC-D605-4A4A-8115-102DC1BE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3879175"/>
          <a:ext cx="1810471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219075</xdr:colOff>
      <xdr:row>148</xdr:row>
      <xdr:rowOff>38100</xdr:rowOff>
    </xdr:from>
    <xdr:to>
      <xdr:col>1</xdr:col>
      <xdr:colOff>2074192</xdr:colOff>
      <xdr:row>158</xdr:row>
      <xdr:rowOff>28575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D6A50DE-F6CE-4B02-ACEF-835A7B0B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36014025"/>
          <a:ext cx="1855117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161</xdr:row>
      <xdr:rowOff>19050</xdr:rowOff>
    </xdr:from>
    <xdr:to>
      <xdr:col>1</xdr:col>
      <xdr:colOff>2238207</xdr:colOff>
      <xdr:row>173</xdr:row>
      <xdr:rowOff>76200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CB0DCC1-83D8-462B-8B4F-B28E6647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9100125"/>
          <a:ext cx="1800057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333375</xdr:colOff>
      <xdr:row>175</xdr:row>
      <xdr:rowOff>19050</xdr:rowOff>
    </xdr:from>
    <xdr:to>
      <xdr:col>1</xdr:col>
      <xdr:colOff>2139573</xdr:colOff>
      <xdr:row>182</xdr:row>
      <xdr:rowOff>97255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BFCDDB0-B93A-486F-B090-FB7B10D8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42443400"/>
          <a:ext cx="1806198" cy="1745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184</xdr:row>
      <xdr:rowOff>180975</xdr:rowOff>
    </xdr:from>
    <xdr:to>
      <xdr:col>1</xdr:col>
      <xdr:colOff>2049808</xdr:colOff>
      <xdr:row>191</xdr:row>
      <xdr:rowOff>57150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109B3688-612D-4468-88DF-71578919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582275"/>
          <a:ext cx="1821208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195</xdr:row>
      <xdr:rowOff>123825</xdr:rowOff>
    </xdr:from>
    <xdr:to>
      <xdr:col>1</xdr:col>
      <xdr:colOff>2086696</xdr:colOff>
      <xdr:row>201</xdr:row>
      <xdr:rowOff>104775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3D2D5EE-8F59-4D3E-BCEA-D888173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3163550"/>
          <a:ext cx="1810471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160399</xdr:colOff>
      <xdr:row>203</xdr:row>
      <xdr:rowOff>219074</xdr:rowOff>
    </xdr:from>
    <xdr:ext cx="1544575" cy="1419681"/>
    <xdr:pic>
      <xdr:nvPicPr>
        <xdr:cNvPr id="2" name="image3.jpeg">
          <a:extLst>
            <a:ext uri="{FF2B5EF4-FFF2-40B4-BE49-F238E27FC236}">
              <a16:creationId xmlns:a16="http://schemas.microsoft.com/office/drawing/2014/main" id="{D32545D8-ED0A-4C1A-83E1-66825D144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99" y="33032699"/>
          <a:ext cx="1544575" cy="1419681"/>
        </a:xfrm>
        <a:prstGeom prst="rect">
          <a:avLst/>
        </a:prstGeom>
      </xdr:spPr>
    </xdr:pic>
    <xdr:clientData/>
  </xdr:oneCellAnchor>
  <xdr:oneCellAnchor>
    <xdr:from>
      <xdr:col>0</xdr:col>
      <xdr:colOff>123825</xdr:colOff>
      <xdr:row>135</xdr:row>
      <xdr:rowOff>25641</xdr:rowOff>
    </xdr:from>
    <xdr:ext cx="1786269" cy="1117359"/>
    <xdr:pic>
      <xdr:nvPicPr>
        <xdr:cNvPr id="3" name="image6.jpeg">
          <a:extLst>
            <a:ext uri="{FF2B5EF4-FFF2-40B4-BE49-F238E27FC236}">
              <a16:creationId xmlns:a16="http://schemas.microsoft.com/office/drawing/2014/main" id="{8D7ECF2F-91C1-4DCC-A8BD-631FAFD67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21885516"/>
          <a:ext cx="1786269" cy="1117359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1</xdr:row>
      <xdr:rowOff>257175</xdr:rowOff>
    </xdr:from>
    <xdr:ext cx="1819275" cy="1163598"/>
    <xdr:pic>
      <xdr:nvPicPr>
        <xdr:cNvPr id="4" name="Рисунок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28B1C6F-A67B-4BAE-844A-3FCA4E77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23850"/>
          <a:ext cx="1819275" cy="1163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absoluteAnchor>
    <xdr:pos x="180975" y="58054875"/>
    <xdr:ext cx="1552771" cy="1438275"/>
    <xdr:pic>
      <xdr:nvPicPr>
        <xdr:cNvPr id="5" name="image12.jpeg">
          <a:extLst>
            <a:ext uri="{FF2B5EF4-FFF2-40B4-BE49-F238E27FC236}">
              <a16:creationId xmlns:a16="http://schemas.microsoft.com/office/drawing/2014/main" id="{B4559DFC-8D59-4B4D-B47B-C93C7F9D2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8054875"/>
          <a:ext cx="1552771" cy="1438275"/>
        </a:xfrm>
        <a:prstGeom prst="rect">
          <a:avLst/>
        </a:prstGeom>
      </xdr:spPr>
    </xdr:pic>
    <xdr:clientData/>
  </xdr:absoluteAnchor>
  <xdr:oneCellAnchor>
    <xdr:from>
      <xdr:col>0</xdr:col>
      <xdr:colOff>152400</xdr:colOff>
      <xdr:row>47</xdr:row>
      <xdr:rowOff>228601</xdr:rowOff>
    </xdr:from>
    <xdr:ext cx="1781175" cy="1713228"/>
    <xdr:pic>
      <xdr:nvPicPr>
        <xdr:cNvPr id="6" name="Рисунок 5">
          <a:extLst>
            <a:ext uri="{FF2B5EF4-FFF2-40B4-BE49-F238E27FC236}">
              <a16:creationId xmlns:a16="http://schemas.microsoft.com/office/drawing/2014/main" id="{B7901546-8DA6-4C23-859E-F8ABE6CD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7772401"/>
          <a:ext cx="1781175" cy="1713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238125</xdr:colOff>
      <xdr:row>53</xdr:row>
      <xdr:rowOff>38099</xdr:rowOff>
    </xdr:from>
    <xdr:ext cx="1724025" cy="1815297"/>
    <xdr:pic>
      <xdr:nvPicPr>
        <xdr:cNvPr id="7" name="Рисунок 6">
          <a:extLst>
            <a:ext uri="{FF2B5EF4-FFF2-40B4-BE49-F238E27FC236}">
              <a16:creationId xmlns:a16="http://schemas.microsoft.com/office/drawing/2014/main" id="{761FC9CC-6BC9-437D-AAE3-2D1A2F7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620124"/>
          <a:ext cx="1724025" cy="1815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180975</xdr:colOff>
      <xdr:row>22</xdr:row>
      <xdr:rowOff>126063</xdr:rowOff>
    </xdr:from>
    <xdr:ext cx="1733550" cy="1978962"/>
    <xdr:pic>
      <xdr:nvPicPr>
        <xdr:cNvPr id="8" name="Рисунок 7">
          <a:extLst>
            <a:ext uri="{FF2B5EF4-FFF2-40B4-BE49-F238E27FC236}">
              <a16:creationId xmlns:a16="http://schemas.microsoft.com/office/drawing/2014/main" id="{2151B03F-7C82-447F-B476-C1EA229F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8413"/>
          <a:ext cx="1733550" cy="1978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276225</xdr:colOff>
      <xdr:row>32</xdr:row>
      <xdr:rowOff>9525</xdr:rowOff>
    </xdr:from>
    <xdr:ext cx="1658625" cy="1885949"/>
    <xdr:pic>
      <xdr:nvPicPr>
        <xdr:cNvPr id="9" name="Рисунок 8">
          <a:extLst>
            <a:ext uri="{FF2B5EF4-FFF2-40B4-BE49-F238E27FC236}">
              <a16:creationId xmlns:a16="http://schemas.microsoft.com/office/drawing/2014/main" id="{A1AF1F38-CF8E-4FDB-9125-623224C6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191125"/>
          <a:ext cx="1658625" cy="1885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104775</xdr:colOff>
      <xdr:row>62</xdr:row>
      <xdr:rowOff>76200</xdr:rowOff>
    </xdr:from>
    <xdr:ext cx="1821305" cy="2057400"/>
    <xdr:pic>
      <xdr:nvPicPr>
        <xdr:cNvPr id="10" name="Рисунок 9">
          <a:extLst>
            <a:ext uri="{FF2B5EF4-FFF2-40B4-BE49-F238E27FC236}">
              <a16:creationId xmlns:a16="http://schemas.microsoft.com/office/drawing/2014/main" id="{9455FF13-6CA8-43A0-8AF6-8B61A3EC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115550"/>
          <a:ext cx="1821305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76</xdr:row>
      <xdr:rowOff>161925</xdr:rowOff>
    </xdr:from>
    <xdr:ext cx="1981200" cy="1973766"/>
    <xdr:pic>
      <xdr:nvPicPr>
        <xdr:cNvPr id="11" name="Рисунок 10">
          <a:extLst>
            <a:ext uri="{FF2B5EF4-FFF2-40B4-BE49-F238E27FC236}">
              <a16:creationId xmlns:a16="http://schemas.microsoft.com/office/drawing/2014/main" id="{9B859197-C5BB-4646-B353-EDEA3A6EB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68225"/>
          <a:ext cx="1981200" cy="1973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38101</xdr:colOff>
      <xdr:row>94</xdr:row>
      <xdr:rowOff>123825</xdr:rowOff>
    </xdr:from>
    <xdr:ext cx="1920342" cy="1562100"/>
    <xdr:pic>
      <xdr:nvPicPr>
        <xdr:cNvPr id="12" name="Рисунок 11">
          <a:extLst>
            <a:ext uri="{FF2B5EF4-FFF2-40B4-BE49-F238E27FC236}">
              <a16:creationId xmlns:a16="http://schemas.microsoft.com/office/drawing/2014/main" id="{63CEFC0E-2846-428D-B41B-72AB87ED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15344775"/>
          <a:ext cx="1920342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66675</xdr:colOff>
      <xdr:row>103</xdr:row>
      <xdr:rowOff>66674</xdr:rowOff>
    </xdr:from>
    <xdr:ext cx="1945373" cy="1171575"/>
    <xdr:pic>
      <xdr:nvPicPr>
        <xdr:cNvPr id="13" name="Рисунок 12">
          <a:extLst>
            <a:ext uri="{FF2B5EF4-FFF2-40B4-BE49-F238E27FC236}">
              <a16:creationId xmlns:a16="http://schemas.microsoft.com/office/drawing/2014/main" id="{FDE96233-50AA-442D-8769-B2AA38AD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6744949"/>
          <a:ext cx="1945373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66675</xdr:colOff>
      <xdr:row>126</xdr:row>
      <xdr:rowOff>43550</xdr:rowOff>
    </xdr:from>
    <xdr:ext cx="1800225" cy="1404249"/>
    <xdr:pic>
      <xdr:nvPicPr>
        <xdr:cNvPr id="14" name="Рисунок 13">
          <a:extLst>
            <a:ext uri="{FF2B5EF4-FFF2-40B4-BE49-F238E27FC236}">
              <a16:creationId xmlns:a16="http://schemas.microsoft.com/office/drawing/2014/main" id="{07FE26F8-F190-46CF-8EB2-0B580B1D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446100"/>
          <a:ext cx="1800225" cy="140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304800</xdr:colOff>
      <xdr:row>116</xdr:row>
      <xdr:rowOff>219075</xdr:rowOff>
    </xdr:from>
    <xdr:ext cx="1426521" cy="1962150"/>
    <xdr:pic>
      <xdr:nvPicPr>
        <xdr:cNvPr id="15" name="Рисунок 14">
          <a:extLst>
            <a:ext uri="{FF2B5EF4-FFF2-40B4-BE49-F238E27FC236}">
              <a16:creationId xmlns:a16="http://schemas.microsoft.com/office/drawing/2014/main" id="{DF623531-F3E7-4AE7-8250-56AD608E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8945225"/>
          <a:ext cx="1426521" cy="196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133350</xdr:colOff>
      <xdr:row>140</xdr:row>
      <xdr:rowOff>228600</xdr:rowOff>
    </xdr:from>
    <xdr:ext cx="1788565" cy="1647825"/>
    <xdr:pic>
      <xdr:nvPicPr>
        <xdr:cNvPr id="16" name="Рисунок 15">
          <a:extLst>
            <a:ext uri="{FF2B5EF4-FFF2-40B4-BE49-F238E27FC236}">
              <a16:creationId xmlns:a16="http://schemas.microsoft.com/office/drawing/2014/main" id="{9C78EF63-CF6D-48DD-9F97-D147EBCD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2831425"/>
          <a:ext cx="178856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161925</xdr:colOff>
      <xdr:row>178</xdr:row>
      <xdr:rowOff>104775</xdr:rowOff>
    </xdr:from>
    <xdr:ext cx="1849509" cy="1371600"/>
    <xdr:pic>
      <xdr:nvPicPr>
        <xdr:cNvPr id="17" name="Рисунок 16">
          <a:extLst>
            <a:ext uri="{FF2B5EF4-FFF2-40B4-BE49-F238E27FC236}">
              <a16:creationId xmlns:a16="http://schemas.microsoft.com/office/drawing/2014/main" id="{09EBFEFB-DAD3-4EF1-BF37-C082670E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927425"/>
          <a:ext cx="1849509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142875</xdr:colOff>
      <xdr:row>187</xdr:row>
      <xdr:rowOff>157955</xdr:rowOff>
    </xdr:from>
    <xdr:ext cx="1781175" cy="1204120"/>
    <xdr:pic>
      <xdr:nvPicPr>
        <xdr:cNvPr id="18" name="Рисунок 17">
          <a:extLst>
            <a:ext uri="{FF2B5EF4-FFF2-40B4-BE49-F238E27FC236}">
              <a16:creationId xmlns:a16="http://schemas.microsoft.com/office/drawing/2014/main" id="{A775F67C-FECF-462D-807D-8ECB0CE5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0437930"/>
          <a:ext cx="1781175" cy="1204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76201</xdr:colOff>
      <xdr:row>154</xdr:row>
      <xdr:rowOff>219075</xdr:rowOff>
    </xdr:from>
    <xdr:ext cx="1846644" cy="1866900"/>
    <xdr:pic>
      <xdr:nvPicPr>
        <xdr:cNvPr id="19" name="Рисунок 18">
          <a:extLst>
            <a:ext uri="{FF2B5EF4-FFF2-40B4-BE49-F238E27FC236}">
              <a16:creationId xmlns:a16="http://schemas.microsoft.com/office/drawing/2014/main" id="{23A259F0-B48A-4116-8B37-003BC912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5098375"/>
          <a:ext cx="1846644" cy="186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1</xdr:row>
      <xdr:rowOff>66675</xdr:rowOff>
    </xdr:from>
    <xdr:ext cx="1285875" cy="742950"/>
    <xdr:pic>
      <xdr:nvPicPr>
        <xdr:cNvPr id="2" name="image4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3C96D5-5E43-4886-B5FA-774CF178FD4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1525" y="171450"/>
          <a:ext cx="1285875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95251</xdr:colOff>
      <xdr:row>3</xdr:row>
      <xdr:rowOff>371474</xdr:rowOff>
    </xdr:from>
    <xdr:ext cx="1133474" cy="1190625"/>
    <xdr:pic>
      <xdr:nvPicPr>
        <xdr:cNvPr id="3" name="Рисунок 2" descr="C:\Users\806216\Documents\Переезд\!Рабочее\PHOTO_VIDEO\Электромуфтовые\zeen800.jpg">
          <a:extLst>
            <a:ext uri="{FF2B5EF4-FFF2-40B4-BE49-F238E27FC236}">
              <a16:creationId xmlns:a16="http://schemas.microsoft.com/office/drawing/2014/main" id="{DEB7E160-2D9A-4E06-9E65-D56F53175D5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6" y="971549"/>
          <a:ext cx="1133474" cy="1190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1190626</xdr:colOff>
      <xdr:row>7</xdr:row>
      <xdr:rowOff>0</xdr:rowOff>
    </xdr:from>
    <xdr:ext cx="1200150" cy="1209676"/>
    <xdr:pic>
      <xdr:nvPicPr>
        <xdr:cNvPr id="4" name="Рисунок 3" descr="C:\Users\806216\Documents\Переезд\!Рабочее\!PHOTO_VIDEO\!Электромуфтовые\Высокое качество\2000_2018\ZEEN-2000_PLUS_2018.jpg">
          <a:extLst>
            <a:ext uri="{FF2B5EF4-FFF2-40B4-BE49-F238E27FC236}">
              <a16:creationId xmlns:a16="http://schemas.microsoft.com/office/drawing/2014/main" id="{E4B1A9CD-D0D5-46A0-8B02-83EFB9FEF837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1" y="1457325"/>
          <a:ext cx="1200150" cy="120967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161926</xdr:colOff>
      <xdr:row>12</xdr:row>
      <xdr:rowOff>47625</xdr:rowOff>
    </xdr:from>
    <xdr:ext cx="1047750" cy="1217295"/>
    <xdr:pic>
      <xdr:nvPicPr>
        <xdr:cNvPr id="5" name="Рисунок 4" descr="C:\!!Рабочее\!PHOTO_VIDEO\!Электромуфтовые\Электромуфтовые 3 поколение\nowatech-zeen-3000.jpg">
          <a:extLst>
            <a:ext uri="{FF2B5EF4-FFF2-40B4-BE49-F238E27FC236}">
              <a16:creationId xmlns:a16="http://schemas.microsoft.com/office/drawing/2014/main" id="{C5DE0210-69B7-47D9-BC4B-9BC98AE4A337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1" y="2314575"/>
          <a:ext cx="1047750" cy="12172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1247776</xdr:colOff>
      <xdr:row>16</xdr:row>
      <xdr:rowOff>219075</xdr:rowOff>
    </xdr:from>
    <xdr:ext cx="1181100" cy="1315719"/>
    <xdr:pic>
      <xdr:nvPicPr>
        <xdr:cNvPr id="6" name="Рисунок 5" descr="C:\!!Рабочее\!PHOTO_VIDEO\!Электромуфтовые\Электромуфтовые 3 поколение\nowatech-zeen-5000.jpg">
          <a:extLst>
            <a:ext uri="{FF2B5EF4-FFF2-40B4-BE49-F238E27FC236}">
              <a16:creationId xmlns:a16="http://schemas.microsoft.com/office/drawing/2014/main" id="{679CE21A-52E6-4EC1-AB19-14DC4AE431E7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1" y="3076575"/>
          <a:ext cx="1181100" cy="131571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134471</xdr:colOff>
      <xdr:row>1</xdr:row>
      <xdr:rowOff>254532</xdr:rowOff>
    </xdr:from>
    <xdr:ext cx="1894337" cy="1201432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29F12D-1BED-42EA-8012-E1F3A529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296" y="397407"/>
          <a:ext cx="1894337" cy="1201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136071</xdr:colOff>
      <xdr:row>9</xdr:row>
      <xdr:rowOff>108857</xdr:rowOff>
    </xdr:from>
    <xdr:to>
      <xdr:col>1</xdr:col>
      <xdr:colOff>2049010</xdr:colOff>
      <xdr:row>17</xdr:row>
      <xdr:rowOff>111580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6508B48-90BD-4308-8F0C-33EDA743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96" y="3356882"/>
          <a:ext cx="1912939" cy="1907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272143</xdr:colOff>
      <xdr:row>33</xdr:row>
      <xdr:rowOff>54428</xdr:rowOff>
    </xdr:from>
    <xdr:to>
      <xdr:col>1</xdr:col>
      <xdr:colOff>2041072</xdr:colOff>
      <xdr:row>40</xdr:row>
      <xdr:rowOff>157853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9BDD5DC-D6B3-41B4-9C62-FAEE9B54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968" y="9274628"/>
          <a:ext cx="1768929" cy="177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176893</xdr:colOff>
      <xdr:row>46</xdr:row>
      <xdr:rowOff>381000</xdr:rowOff>
    </xdr:from>
    <xdr:to>
      <xdr:col>1</xdr:col>
      <xdr:colOff>2080955</xdr:colOff>
      <xdr:row>54</xdr:row>
      <xdr:rowOff>136072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04DE355-CC5A-4FBF-8AC8-F0F81BDC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18" y="12706350"/>
          <a:ext cx="1904062" cy="1907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408214</xdr:colOff>
      <xdr:row>58</xdr:row>
      <xdr:rowOff>176892</xdr:rowOff>
    </xdr:from>
    <xdr:to>
      <xdr:col>1</xdr:col>
      <xdr:colOff>1986642</xdr:colOff>
      <xdr:row>64</xdr:row>
      <xdr:rowOff>86619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372F72D-40AF-4FDF-B164-8F1396A7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039" y="15616917"/>
          <a:ext cx="1578428" cy="1586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258536</xdr:colOff>
      <xdr:row>68</xdr:row>
      <xdr:rowOff>231320</xdr:rowOff>
    </xdr:from>
    <xdr:to>
      <xdr:col>1</xdr:col>
      <xdr:colOff>2026071</xdr:colOff>
      <xdr:row>76</xdr:row>
      <xdr:rowOff>76199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3C1F236-2162-450A-B959-44212F24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61" y="18747920"/>
          <a:ext cx="1767535" cy="174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217715</xdr:colOff>
      <xdr:row>87</xdr:row>
      <xdr:rowOff>244929</xdr:rowOff>
    </xdr:from>
    <xdr:to>
      <xdr:col>1</xdr:col>
      <xdr:colOff>2058887</xdr:colOff>
      <xdr:row>94</xdr:row>
      <xdr:rowOff>145860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E05BA71-4E3D-435E-BADF-446FDA7F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540" y="23295429"/>
          <a:ext cx="1841172" cy="1815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326572</xdr:colOff>
      <xdr:row>96</xdr:row>
      <xdr:rowOff>181780</xdr:rowOff>
    </xdr:from>
    <xdr:to>
      <xdr:col>1</xdr:col>
      <xdr:colOff>1945822</xdr:colOff>
      <xdr:row>102</xdr:row>
      <xdr:rowOff>139417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DC92C7D-AD13-4356-890C-40D55E33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97" y="25632580"/>
          <a:ext cx="1619250" cy="1634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122464</xdr:colOff>
      <xdr:row>103</xdr:row>
      <xdr:rowOff>136071</xdr:rowOff>
    </xdr:from>
    <xdr:to>
      <xdr:col>1</xdr:col>
      <xdr:colOff>2081893</xdr:colOff>
      <xdr:row>109</xdr:row>
      <xdr:rowOff>93761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F36E1F9-E6DC-462D-8CE2-5B484698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89" y="27510921"/>
          <a:ext cx="1959429" cy="1634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173691</xdr:colOff>
      <xdr:row>1</xdr:row>
      <xdr:rowOff>268941</xdr:rowOff>
    </xdr:from>
    <xdr:ext cx="1819275" cy="1153826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C3F09D-78AA-45B9-A795-CC03E966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956" y="369794"/>
          <a:ext cx="1819275" cy="1153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115956</xdr:colOff>
      <xdr:row>20</xdr:row>
      <xdr:rowOff>91108</xdr:rowOff>
    </xdr:from>
    <xdr:ext cx="1896717" cy="1502250"/>
    <xdr:pic>
      <xdr:nvPicPr>
        <xdr:cNvPr id="3" name="Рисунок 2">
          <a:extLst>
            <a:ext uri="{FF2B5EF4-FFF2-40B4-BE49-F238E27FC236}">
              <a16:creationId xmlns:a16="http://schemas.microsoft.com/office/drawing/2014/main" id="{B8E6BDA4-969F-422E-8EC9-FA6DF9BE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356" y="3653458"/>
          <a:ext cx="1896717" cy="150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248479</xdr:colOff>
      <xdr:row>34</xdr:row>
      <xdr:rowOff>82827</xdr:rowOff>
    </xdr:from>
    <xdr:ext cx="1478146" cy="1175434"/>
    <xdr:pic>
      <xdr:nvPicPr>
        <xdr:cNvPr id="4" name="Рисунок 3">
          <a:extLst>
            <a:ext uri="{FF2B5EF4-FFF2-40B4-BE49-F238E27FC236}">
              <a16:creationId xmlns:a16="http://schemas.microsoft.com/office/drawing/2014/main" id="{821E35CC-BB30-477F-8B29-8B16650B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879" y="5912127"/>
          <a:ext cx="1478146" cy="1175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91108</xdr:colOff>
      <xdr:row>47</xdr:row>
      <xdr:rowOff>48141</xdr:rowOff>
    </xdr:from>
    <xdr:ext cx="1822175" cy="1446278"/>
    <xdr:pic>
      <xdr:nvPicPr>
        <xdr:cNvPr id="5" name="Рисунок 4">
          <a:extLst>
            <a:ext uri="{FF2B5EF4-FFF2-40B4-BE49-F238E27FC236}">
              <a16:creationId xmlns:a16="http://schemas.microsoft.com/office/drawing/2014/main" id="{D52B1A0A-B713-4F22-B50F-3BB2C2B4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508" y="7982466"/>
          <a:ext cx="1822175" cy="1446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331304</xdr:colOff>
      <xdr:row>64</xdr:row>
      <xdr:rowOff>165652</xdr:rowOff>
    </xdr:from>
    <xdr:ext cx="1610733" cy="2397056"/>
    <xdr:pic>
      <xdr:nvPicPr>
        <xdr:cNvPr id="6" name="Рисунок 5">
          <a:extLst>
            <a:ext uri="{FF2B5EF4-FFF2-40B4-BE49-F238E27FC236}">
              <a16:creationId xmlns:a16="http://schemas.microsoft.com/office/drawing/2014/main" id="{546AA86F-5BF3-4767-8FA6-87AC93E6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704" y="10852702"/>
          <a:ext cx="1610733" cy="2397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347869</xdr:colOff>
      <xdr:row>79</xdr:row>
      <xdr:rowOff>77487</xdr:rowOff>
    </xdr:from>
    <xdr:ext cx="1408044" cy="2514819"/>
    <xdr:pic>
      <xdr:nvPicPr>
        <xdr:cNvPr id="7" name="Рисунок 6">
          <a:extLst>
            <a:ext uri="{FF2B5EF4-FFF2-40B4-BE49-F238E27FC236}">
              <a16:creationId xmlns:a16="http://schemas.microsoft.com/office/drawing/2014/main" id="{4A533250-1AA8-4090-BE7F-A8DD01BD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269" y="13193412"/>
          <a:ext cx="1408044" cy="2514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122465</xdr:colOff>
      <xdr:row>101</xdr:row>
      <xdr:rowOff>190501</xdr:rowOff>
    </xdr:from>
    <xdr:ext cx="2001409" cy="1440171"/>
    <xdr:pic>
      <xdr:nvPicPr>
        <xdr:cNvPr id="8" name="Рисунок 7">
          <a:extLst>
            <a:ext uri="{FF2B5EF4-FFF2-40B4-BE49-F238E27FC236}">
              <a16:creationId xmlns:a16="http://schemas.microsoft.com/office/drawing/2014/main" id="{D5275EB4-6CE7-49A8-978E-56A2FB93F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865" y="16840201"/>
          <a:ext cx="2001409" cy="1440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314325</xdr:colOff>
      <xdr:row>128</xdr:row>
      <xdr:rowOff>106507</xdr:rowOff>
    </xdr:from>
    <xdr:ext cx="1381173" cy="1102368"/>
    <xdr:pic>
      <xdr:nvPicPr>
        <xdr:cNvPr id="9" name="Рисунок 8">
          <a:extLst>
            <a:ext uri="{FF2B5EF4-FFF2-40B4-BE49-F238E27FC236}">
              <a16:creationId xmlns:a16="http://schemas.microsoft.com/office/drawing/2014/main" id="{5BFD6391-801D-4940-A5BF-C9C36E48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21156757"/>
          <a:ext cx="1381173" cy="1102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397330</xdr:colOff>
      <xdr:row>117</xdr:row>
      <xdr:rowOff>263979</xdr:rowOff>
    </xdr:from>
    <xdr:ext cx="1337782" cy="1346147"/>
    <xdr:pic>
      <xdr:nvPicPr>
        <xdr:cNvPr id="10" name="Рисунок 9">
          <a:extLst>
            <a:ext uri="{FF2B5EF4-FFF2-40B4-BE49-F238E27FC236}">
              <a16:creationId xmlns:a16="http://schemas.microsoft.com/office/drawing/2014/main" id="{19F38A6F-49B6-443B-A000-C28DABF7A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730" y="19428279"/>
          <a:ext cx="1337782" cy="1346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272304</xdr:colOff>
      <xdr:row>149</xdr:row>
      <xdr:rowOff>30813</xdr:rowOff>
    </xdr:from>
    <xdr:ext cx="1524000" cy="1820959"/>
    <xdr:pic>
      <xdr:nvPicPr>
        <xdr:cNvPr id="11" name="Рисунок 10">
          <a:extLst>
            <a:ext uri="{FF2B5EF4-FFF2-40B4-BE49-F238E27FC236}">
              <a16:creationId xmlns:a16="http://schemas.microsoft.com/office/drawing/2014/main" id="{61CBECE4-F56F-4814-B741-52F34CE0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04" y="24481488"/>
          <a:ext cx="1524000" cy="1820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315804</xdr:colOff>
      <xdr:row>139</xdr:row>
      <xdr:rowOff>129205</xdr:rowOff>
    </xdr:from>
    <xdr:ext cx="1734872" cy="1691100"/>
    <xdr:pic>
      <xdr:nvPicPr>
        <xdr:cNvPr id="12" name="Рисунок 11">
          <a:extLst>
            <a:ext uri="{FF2B5EF4-FFF2-40B4-BE49-F238E27FC236}">
              <a16:creationId xmlns:a16="http://schemas.microsoft.com/office/drawing/2014/main" id="{212C8A42-D673-4C75-A707-4089AD12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204" y="22960630"/>
          <a:ext cx="1734872" cy="169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56029</xdr:colOff>
      <xdr:row>160</xdr:row>
      <xdr:rowOff>168089</xdr:rowOff>
    </xdr:from>
    <xdr:ext cx="1681076" cy="1844567"/>
    <xdr:pic>
      <xdr:nvPicPr>
        <xdr:cNvPr id="13" name="Рисунок 12">
          <a:extLst>
            <a:ext uri="{FF2B5EF4-FFF2-40B4-BE49-F238E27FC236}">
              <a16:creationId xmlns:a16="http://schemas.microsoft.com/office/drawing/2014/main" id="{B9F99379-26D4-463F-AD9B-F11D46CD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29" y="26390414"/>
          <a:ext cx="1681076" cy="1844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176</xdr:row>
      <xdr:rowOff>457200</xdr:rowOff>
    </xdr:from>
    <xdr:ext cx="2012217" cy="1498146"/>
    <xdr:pic>
      <xdr:nvPicPr>
        <xdr:cNvPr id="14" name="Рисунок 13">
          <a:extLst>
            <a:ext uri="{FF2B5EF4-FFF2-40B4-BE49-F238E27FC236}">
              <a16:creationId xmlns:a16="http://schemas.microsoft.com/office/drawing/2014/main" id="{3EF63888-579D-4283-A471-91E49A3F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984575"/>
          <a:ext cx="2012217" cy="1498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108857</xdr:colOff>
      <xdr:row>200</xdr:row>
      <xdr:rowOff>30024</xdr:rowOff>
    </xdr:from>
    <xdr:ext cx="2000251" cy="1699441"/>
    <xdr:pic>
      <xdr:nvPicPr>
        <xdr:cNvPr id="15" name="Рисунок 14">
          <a:extLst>
            <a:ext uri="{FF2B5EF4-FFF2-40B4-BE49-F238E27FC236}">
              <a16:creationId xmlns:a16="http://schemas.microsoft.com/office/drawing/2014/main" id="{1D56AA4B-512C-4539-B588-9427E3AF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257" y="32738874"/>
          <a:ext cx="2000251" cy="1699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85724</xdr:colOff>
      <xdr:row>257</xdr:row>
      <xdr:rowOff>4762</xdr:rowOff>
    </xdr:from>
    <xdr:ext cx="2009775" cy="1549144"/>
    <xdr:pic>
      <xdr:nvPicPr>
        <xdr:cNvPr id="16" name="Рисунок 15">
          <a:extLst>
            <a:ext uri="{FF2B5EF4-FFF2-40B4-BE49-F238E27FC236}">
              <a16:creationId xmlns:a16="http://schemas.microsoft.com/office/drawing/2014/main" id="{7BDF224B-4F31-4784-96E0-477BB69C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41943337"/>
          <a:ext cx="2009775" cy="1549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</xdr:colOff>
      <xdr:row>286</xdr:row>
      <xdr:rowOff>31750</xdr:rowOff>
    </xdr:from>
    <xdr:ext cx="2076450" cy="1778000"/>
    <xdr:pic>
      <xdr:nvPicPr>
        <xdr:cNvPr id="17" name="Рисунок 16">
          <a:extLst>
            <a:ext uri="{FF2B5EF4-FFF2-40B4-BE49-F238E27FC236}">
              <a16:creationId xmlns:a16="http://schemas.microsoft.com/office/drawing/2014/main" id="{19D55456-11E7-48A0-83DE-AA3BB209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6666150"/>
          <a:ext cx="2076450" cy="177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142876</xdr:colOff>
      <xdr:row>349</xdr:row>
      <xdr:rowOff>666750</xdr:rowOff>
    </xdr:from>
    <xdr:ext cx="1864290" cy="1657350"/>
    <xdr:pic>
      <xdr:nvPicPr>
        <xdr:cNvPr id="18" name="Рисунок 17">
          <a:extLst>
            <a:ext uri="{FF2B5EF4-FFF2-40B4-BE49-F238E27FC236}">
              <a16:creationId xmlns:a16="http://schemas.microsoft.com/office/drawing/2014/main" id="{FDA7B142-B662-45CB-896A-0C2840A2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6" y="56997600"/>
          <a:ext cx="1864290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161926</xdr:colOff>
      <xdr:row>368</xdr:row>
      <xdr:rowOff>190500</xdr:rowOff>
    </xdr:from>
    <xdr:ext cx="1887110" cy="2490107"/>
    <xdr:pic>
      <xdr:nvPicPr>
        <xdr:cNvPr id="19" name="Рисунок 18">
          <a:extLst>
            <a:ext uri="{FF2B5EF4-FFF2-40B4-BE49-F238E27FC236}">
              <a16:creationId xmlns:a16="http://schemas.microsoft.com/office/drawing/2014/main" id="{FFD16420-D0BD-4169-8140-09A36BC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6" y="60074175"/>
          <a:ext cx="1887110" cy="2490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273628</xdr:colOff>
      <xdr:row>386</xdr:row>
      <xdr:rowOff>5196</xdr:rowOff>
    </xdr:from>
    <xdr:ext cx="1554404" cy="1516330"/>
    <xdr:pic>
      <xdr:nvPicPr>
        <xdr:cNvPr id="20" name="Рисунок 19">
          <a:extLst>
            <a:ext uri="{FF2B5EF4-FFF2-40B4-BE49-F238E27FC236}">
              <a16:creationId xmlns:a16="http://schemas.microsoft.com/office/drawing/2014/main" id="{785C7F60-2CB9-491B-9DDB-24C91FF4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28" y="62832096"/>
          <a:ext cx="1554404" cy="1516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329046</xdr:colOff>
      <xdr:row>379</xdr:row>
      <xdr:rowOff>415634</xdr:rowOff>
    </xdr:from>
    <xdr:ext cx="1567553" cy="1730211"/>
    <xdr:pic>
      <xdr:nvPicPr>
        <xdr:cNvPr id="21" name="Рисунок 20">
          <a:extLst>
            <a:ext uri="{FF2B5EF4-FFF2-40B4-BE49-F238E27FC236}">
              <a16:creationId xmlns:a16="http://schemas.microsoft.com/office/drawing/2014/main" id="{168117C1-5D6E-4E80-89FA-36877172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446" y="61851884"/>
          <a:ext cx="1567553" cy="1730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2</xdr:row>
      <xdr:rowOff>257175</xdr:rowOff>
    </xdr:from>
    <xdr:ext cx="1819275" cy="1152466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2E9C0-B0BD-43B2-A23A-39173328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485775"/>
          <a:ext cx="1819275" cy="1152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247650</xdr:colOff>
      <xdr:row>17</xdr:row>
      <xdr:rowOff>38100</xdr:rowOff>
    </xdr:from>
    <xdr:ext cx="1693235" cy="1733550"/>
    <xdr:pic>
      <xdr:nvPicPr>
        <xdr:cNvPr id="3" name="Рисунок 2">
          <a:extLst>
            <a:ext uri="{FF2B5EF4-FFF2-40B4-BE49-F238E27FC236}">
              <a16:creationId xmlns:a16="http://schemas.microsoft.com/office/drawing/2014/main" id="{B583E44D-4584-4E4C-914D-5B9FED85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790825"/>
          <a:ext cx="1693235" cy="173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228600</xdr:colOff>
      <xdr:row>52</xdr:row>
      <xdr:rowOff>26068</xdr:rowOff>
    </xdr:from>
    <xdr:ext cx="1828800" cy="1155031"/>
    <xdr:pic>
      <xdr:nvPicPr>
        <xdr:cNvPr id="4" name="Рисунок 3">
          <a:extLst>
            <a:ext uri="{FF2B5EF4-FFF2-40B4-BE49-F238E27FC236}">
              <a16:creationId xmlns:a16="http://schemas.microsoft.com/office/drawing/2014/main" id="{36141478-B721-4E8E-9160-910364ED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46168"/>
          <a:ext cx="1828800" cy="1155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295275</xdr:rowOff>
    </xdr:from>
    <xdr:ext cx="2057400" cy="1315901"/>
    <xdr:pic>
      <xdr:nvPicPr>
        <xdr:cNvPr id="7" name="Рисунок 6">
          <a:extLst>
            <a:ext uri="{FF2B5EF4-FFF2-40B4-BE49-F238E27FC236}">
              <a16:creationId xmlns:a16="http://schemas.microsoft.com/office/drawing/2014/main" id="{5CE36524-FBD1-457F-89DD-A07355E4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95300"/>
          <a:ext cx="2057400" cy="13159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352425</xdr:colOff>
      <xdr:row>10</xdr:row>
      <xdr:rowOff>104775</xdr:rowOff>
    </xdr:from>
    <xdr:to>
      <xdr:col>1</xdr:col>
      <xdr:colOff>1945824</xdr:colOff>
      <xdr:row>16</xdr:row>
      <xdr:rowOff>9525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19D2D01-EC81-0A3C-A16A-54B6307D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3267075"/>
          <a:ext cx="159339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228600</xdr:colOff>
      <xdr:row>52</xdr:row>
      <xdr:rowOff>190500</xdr:rowOff>
    </xdr:from>
    <xdr:to>
      <xdr:col>1</xdr:col>
      <xdr:colOff>2247899</xdr:colOff>
      <xdr:row>61</xdr:row>
      <xdr:rowOff>66674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95741288-2CBD-5C31-F6E1-F43AE846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3411200"/>
          <a:ext cx="2019299" cy="2019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31</xdr:row>
      <xdr:rowOff>190500</xdr:rowOff>
    </xdr:from>
    <xdr:to>
      <xdr:col>1</xdr:col>
      <xdr:colOff>2041074</xdr:colOff>
      <xdr:row>37</xdr:row>
      <xdr:rowOff>95250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57C6968-E732-4A1A-9AEC-C9F3DCF9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391525"/>
          <a:ext cx="159339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485775</xdr:colOff>
      <xdr:row>65</xdr:row>
      <xdr:rowOff>76200</xdr:rowOff>
    </xdr:from>
    <xdr:to>
      <xdr:col>1</xdr:col>
      <xdr:colOff>2114550</xdr:colOff>
      <xdr:row>71</xdr:row>
      <xdr:rowOff>45979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3F3BB64-48BD-1837-E59D-03DE92EB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402050"/>
          <a:ext cx="1628775" cy="1398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87</xdr:row>
      <xdr:rowOff>9524</xdr:rowOff>
    </xdr:from>
    <xdr:to>
      <xdr:col>1</xdr:col>
      <xdr:colOff>2163859</xdr:colOff>
      <xdr:row>93</xdr:row>
      <xdr:rowOff>95249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79CA458-6E69-AE30-7FB5-751BA44E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1583649"/>
          <a:ext cx="1763809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1</xdr:row>
      <xdr:rowOff>295275</xdr:rowOff>
    </xdr:from>
    <xdr:ext cx="1819275" cy="1152466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D59BED-3D59-4F8E-BB59-FF5D4596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00050"/>
          <a:ext cx="1819275" cy="1152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247650</xdr:colOff>
      <xdr:row>15</xdr:row>
      <xdr:rowOff>38100</xdr:rowOff>
    </xdr:from>
    <xdr:ext cx="1693235" cy="1733550"/>
    <xdr:pic>
      <xdr:nvPicPr>
        <xdr:cNvPr id="3" name="Рисунок 2">
          <a:extLst>
            <a:ext uri="{FF2B5EF4-FFF2-40B4-BE49-F238E27FC236}">
              <a16:creationId xmlns:a16="http://schemas.microsoft.com/office/drawing/2014/main" id="{9D50FFD0-41C4-40A2-8435-CFBC3ECE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790825"/>
          <a:ext cx="1693235" cy="173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228600</xdr:colOff>
      <xdr:row>50</xdr:row>
      <xdr:rowOff>26068</xdr:rowOff>
    </xdr:from>
    <xdr:ext cx="1828800" cy="1155031"/>
    <xdr:pic>
      <xdr:nvPicPr>
        <xdr:cNvPr id="4" name="Рисунок 3">
          <a:extLst>
            <a:ext uri="{FF2B5EF4-FFF2-40B4-BE49-F238E27FC236}">
              <a16:creationId xmlns:a16="http://schemas.microsoft.com/office/drawing/2014/main" id="{368BCF5E-018C-4706-9D51-F1A97232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46168"/>
          <a:ext cx="1828800" cy="1155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190500</xdr:colOff>
      <xdr:row>81</xdr:row>
      <xdr:rowOff>28575</xdr:rowOff>
    </xdr:from>
    <xdr:ext cx="1766966" cy="1095375"/>
    <xdr:pic>
      <xdr:nvPicPr>
        <xdr:cNvPr id="5" name="Рисунок 4">
          <a:extLst>
            <a:ext uri="{FF2B5EF4-FFF2-40B4-BE49-F238E27FC236}">
              <a16:creationId xmlns:a16="http://schemas.microsoft.com/office/drawing/2014/main" id="{5F0E5874-E613-4344-B059-C53A5A03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3468350"/>
          <a:ext cx="1766966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285750</xdr:colOff>
      <xdr:row>91</xdr:row>
      <xdr:rowOff>66675</xdr:rowOff>
    </xdr:from>
    <xdr:ext cx="1627888" cy="2952750"/>
    <xdr:pic>
      <xdr:nvPicPr>
        <xdr:cNvPr id="6" name="Рисунок 5">
          <a:extLst>
            <a:ext uri="{FF2B5EF4-FFF2-40B4-BE49-F238E27FC236}">
              <a16:creationId xmlns:a16="http://schemas.microsoft.com/office/drawing/2014/main" id="{536D9669-BBCD-4B5B-85F5-DD8B27FD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5125700"/>
          <a:ext cx="1627888" cy="295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392207</xdr:colOff>
      <xdr:row>1</xdr:row>
      <xdr:rowOff>78442</xdr:rowOff>
    </xdr:from>
    <xdr:ext cx="1008529" cy="638104"/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7E8390-3E47-4EFD-8B73-6C14A070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01707"/>
          <a:ext cx="1008529" cy="638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38101</xdr:colOff>
      <xdr:row>22</xdr:row>
      <xdr:rowOff>50427</xdr:rowOff>
    </xdr:from>
    <xdr:ext cx="1274669" cy="2928329"/>
    <xdr:pic>
      <xdr:nvPicPr>
        <xdr:cNvPr id="2" name="Рисунок 2">
          <a:extLst>
            <a:ext uri="{FF2B5EF4-FFF2-40B4-BE49-F238E27FC236}">
              <a16:creationId xmlns:a16="http://schemas.microsoft.com/office/drawing/2014/main" id="{F7D25768-57C3-47ED-80E1-9CE006DC1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1" y="4241427"/>
          <a:ext cx="1274669" cy="2928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246530</xdr:colOff>
      <xdr:row>45</xdr:row>
      <xdr:rowOff>22410</xdr:rowOff>
    </xdr:from>
    <xdr:ext cx="2022848" cy="2000249"/>
    <xdr:pic>
      <xdr:nvPicPr>
        <xdr:cNvPr id="3" name="Рисунок 2">
          <a:extLst>
            <a:ext uri="{FF2B5EF4-FFF2-40B4-BE49-F238E27FC236}">
              <a16:creationId xmlns:a16="http://schemas.microsoft.com/office/drawing/2014/main" id="{0BD028A7-4DA4-4778-AF6C-EDFF81B5A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0" y="8594910"/>
          <a:ext cx="2022848" cy="2000249"/>
        </a:xfrm>
        <a:prstGeom prst="rect">
          <a:avLst/>
        </a:prstGeom>
      </xdr:spPr>
    </xdr:pic>
    <xdr:clientData/>
  </xdr:oneCellAnchor>
  <xdr:oneCellAnchor>
    <xdr:from>
      <xdr:col>0</xdr:col>
      <xdr:colOff>201706</xdr:colOff>
      <xdr:row>56</xdr:row>
      <xdr:rowOff>100852</xdr:rowOff>
    </xdr:from>
    <xdr:ext cx="2065243" cy="2125194"/>
    <xdr:pic>
      <xdr:nvPicPr>
        <xdr:cNvPr id="4" name="Рисунок 3">
          <a:extLst>
            <a:ext uri="{FF2B5EF4-FFF2-40B4-BE49-F238E27FC236}">
              <a16:creationId xmlns:a16="http://schemas.microsoft.com/office/drawing/2014/main" id="{D4CE3F14-EF3C-4D4F-A180-556B2351E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6" y="10768852"/>
          <a:ext cx="2065243" cy="2125194"/>
        </a:xfrm>
        <a:prstGeom prst="rect">
          <a:avLst/>
        </a:prstGeom>
      </xdr:spPr>
    </xdr:pic>
    <xdr:clientData/>
  </xdr:oneCellAnchor>
  <xdr:oneCellAnchor>
    <xdr:from>
      <xdr:col>0</xdr:col>
      <xdr:colOff>112059</xdr:colOff>
      <xdr:row>68</xdr:row>
      <xdr:rowOff>78441</xdr:rowOff>
    </xdr:from>
    <xdr:ext cx="2155451" cy="2270873"/>
    <xdr:pic>
      <xdr:nvPicPr>
        <xdr:cNvPr id="5" name="Рисунок 4">
          <a:extLst>
            <a:ext uri="{FF2B5EF4-FFF2-40B4-BE49-F238E27FC236}">
              <a16:creationId xmlns:a16="http://schemas.microsoft.com/office/drawing/2014/main" id="{2C28C313-DA8F-4958-9E6E-D6663136C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9" y="13032441"/>
          <a:ext cx="2155451" cy="2270873"/>
        </a:xfrm>
        <a:prstGeom prst="rect">
          <a:avLst/>
        </a:prstGeom>
      </xdr:spPr>
    </xdr:pic>
    <xdr:clientData/>
  </xdr:oneCellAnchor>
  <xdr:oneCellAnchor>
    <xdr:from>
      <xdr:col>0</xdr:col>
      <xdr:colOff>156882</xdr:colOff>
      <xdr:row>80</xdr:row>
      <xdr:rowOff>33617</xdr:rowOff>
    </xdr:from>
    <xdr:ext cx="2110814" cy="2259667"/>
    <xdr:pic>
      <xdr:nvPicPr>
        <xdr:cNvPr id="6" name="Рисунок 5">
          <a:extLst>
            <a:ext uri="{FF2B5EF4-FFF2-40B4-BE49-F238E27FC236}">
              <a16:creationId xmlns:a16="http://schemas.microsoft.com/office/drawing/2014/main" id="{1310FDF0-D1C2-459D-809B-F501D945D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15273617"/>
          <a:ext cx="2110814" cy="2259667"/>
        </a:xfrm>
        <a:prstGeom prst="rect">
          <a:avLst/>
        </a:prstGeom>
      </xdr:spPr>
    </xdr:pic>
    <xdr:clientData/>
  </xdr:oneCellAnchor>
  <xdr:oneCellAnchor>
    <xdr:from>
      <xdr:col>0</xdr:col>
      <xdr:colOff>168089</xdr:colOff>
      <xdr:row>92</xdr:row>
      <xdr:rowOff>22413</xdr:rowOff>
    </xdr:from>
    <xdr:ext cx="2096618" cy="2270872"/>
    <xdr:pic>
      <xdr:nvPicPr>
        <xdr:cNvPr id="7" name="Рисунок 6">
          <a:extLst>
            <a:ext uri="{FF2B5EF4-FFF2-40B4-BE49-F238E27FC236}">
              <a16:creationId xmlns:a16="http://schemas.microsoft.com/office/drawing/2014/main" id="{F6014AF8-9DF0-4C84-AE37-7C22B472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9" y="17548413"/>
          <a:ext cx="2096618" cy="2270872"/>
        </a:xfrm>
        <a:prstGeom prst="rect">
          <a:avLst/>
        </a:prstGeom>
      </xdr:spPr>
    </xdr:pic>
    <xdr:clientData/>
  </xdr:oneCellAnchor>
  <xdr:oneCellAnchor>
    <xdr:from>
      <xdr:col>0</xdr:col>
      <xdr:colOff>168088</xdr:colOff>
      <xdr:row>104</xdr:row>
      <xdr:rowOff>56029</xdr:rowOff>
    </xdr:from>
    <xdr:ext cx="2097741" cy="2214844"/>
    <xdr:pic>
      <xdr:nvPicPr>
        <xdr:cNvPr id="8" name="Рисунок 7">
          <a:extLst>
            <a:ext uri="{FF2B5EF4-FFF2-40B4-BE49-F238E27FC236}">
              <a16:creationId xmlns:a16="http://schemas.microsoft.com/office/drawing/2014/main" id="{5F399F51-FCC9-447A-BFAC-15ED37DE0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88" y="19868029"/>
          <a:ext cx="2097741" cy="2214844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116</xdr:row>
      <xdr:rowOff>89648</xdr:rowOff>
    </xdr:from>
    <xdr:ext cx="2076635" cy="2158811"/>
    <xdr:pic>
      <xdr:nvPicPr>
        <xdr:cNvPr id="9" name="Рисунок 8">
          <a:extLst>
            <a:ext uri="{FF2B5EF4-FFF2-40B4-BE49-F238E27FC236}">
              <a16:creationId xmlns:a16="http://schemas.microsoft.com/office/drawing/2014/main" id="{89783A51-B587-4D94-89F7-01D549DC1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187648"/>
          <a:ext cx="2076635" cy="21588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127</xdr:row>
      <xdr:rowOff>124946</xdr:rowOff>
    </xdr:from>
    <xdr:ext cx="2267697" cy="2397498"/>
    <xdr:pic>
      <xdr:nvPicPr>
        <xdr:cNvPr id="10" name="Рисунок 9">
          <a:extLst>
            <a:ext uri="{FF2B5EF4-FFF2-40B4-BE49-F238E27FC236}">
              <a16:creationId xmlns:a16="http://schemas.microsoft.com/office/drawing/2014/main" id="{347F8C67-3C0C-4797-9581-ABE2F86D0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18446"/>
          <a:ext cx="2267697" cy="2397498"/>
        </a:xfrm>
        <a:prstGeom prst="rect">
          <a:avLst/>
        </a:prstGeom>
      </xdr:spPr>
    </xdr:pic>
    <xdr:clientData/>
  </xdr:oneCellAnchor>
  <xdr:oneCellAnchor>
    <xdr:from>
      <xdr:col>0</xdr:col>
      <xdr:colOff>121581</xdr:colOff>
      <xdr:row>204</xdr:row>
      <xdr:rowOff>85169</xdr:rowOff>
    </xdr:from>
    <xdr:ext cx="2330826" cy="1869704"/>
    <xdr:pic>
      <xdr:nvPicPr>
        <xdr:cNvPr id="11" name="Рисунок 10">
          <a:extLst>
            <a:ext uri="{FF2B5EF4-FFF2-40B4-BE49-F238E27FC236}">
              <a16:creationId xmlns:a16="http://schemas.microsoft.com/office/drawing/2014/main" id="{DE657254-FF69-4AA8-B4B3-C54B785DC5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9" r="-12409"/>
        <a:stretch/>
      </xdr:blipFill>
      <xdr:spPr>
        <a:xfrm>
          <a:off x="121581" y="38947169"/>
          <a:ext cx="2330826" cy="1869704"/>
        </a:xfrm>
        <a:prstGeom prst="rect">
          <a:avLst/>
        </a:prstGeom>
      </xdr:spPr>
    </xdr:pic>
    <xdr:clientData/>
  </xdr:oneCellAnchor>
  <xdr:oneCellAnchor>
    <xdr:from>
      <xdr:col>0</xdr:col>
      <xdr:colOff>145676</xdr:colOff>
      <xdr:row>175</xdr:row>
      <xdr:rowOff>134472</xdr:rowOff>
    </xdr:from>
    <xdr:ext cx="2121525" cy="1571064"/>
    <xdr:pic>
      <xdr:nvPicPr>
        <xdr:cNvPr id="12" name="Рисунок 11">
          <a:extLst>
            <a:ext uri="{FF2B5EF4-FFF2-40B4-BE49-F238E27FC236}">
              <a16:creationId xmlns:a16="http://schemas.microsoft.com/office/drawing/2014/main" id="{89277B8F-F0F6-4683-8BAD-18B96192B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" y="33471972"/>
          <a:ext cx="2121525" cy="1571064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19050</xdr:rowOff>
    </xdr:from>
    <xdr:ext cx="2313787" cy="2130878"/>
    <xdr:pic>
      <xdr:nvPicPr>
        <xdr:cNvPr id="13" name="Рисунок 12">
          <a:extLst>
            <a:ext uri="{FF2B5EF4-FFF2-40B4-BE49-F238E27FC236}">
              <a16:creationId xmlns:a16="http://schemas.microsoft.com/office/drawing/2014/main" id="{71609BBE-B506-4CB9-B639-4456CCFAC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114550"/>
          <a:ext cx="2313787" cy="213087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26309</xdr:rowOff>
    </xdr:from>
    <xdr:ext cx="9482418" cy="1735815"/>
    <xdr:pic>
      <xdr:nvPicPr>
        <xdr:cNvPr id="14" name="Рисунок 13">
          <a:extLst>
            <a:ext uri="{FF2B5EF4-FFF2-40B4-BE49-F238E27FC236}">
              <a16:creationId xmlns:a16="http://schemas.microsoft.com/office/drawing/2014/main" id="{5C0F9B13-5816-4DB2-8310-4C4D591F6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8809"/>
          <a:ext cx="9482418" cy="1735815"/>
        </a:xfrm>
        <a:prstGeom prst="rect">
          <a:avLst/>
        </a:prstGeom>
      </xdr:spPr>
    </xdr:pic>
    <xdr:clientData/>
  </xdr:oneCellAnchor>
  <xdr:oneCellAnchor>
    <xdr:from>
      <xdr:col>0</xdr:col>
      <xdr:colOff>311944</xdr:colOff>
      <xdr:row>161</xdr:row>
      <xdr:rowOff>39886</xdr:rowOff>
    </xdr:from>
    <xdr:ext cx="1505650" cy="2072066"/>
    <xdr:pic>
      <xdr:nvPicPr>
        <xdr:cNvPr id="15" name="Рисунок 14">
          <a:extLst>
            <a:ext uri="{FF2B5EF4-FFF2-40B4-BE49-F238E27FC236}">
              <a16:creationId xmlns:a16="http://schemas.microsoft.com/office/drawing/2014/main" id="{1143BF32-C6E4-4FCF-8E74-82761E546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1944" y="30710386"/>
          <a:ext cx="1505650" cy="2072066"/>
        </a:xfrm>
        <a:prstGeom prst="rect">
          <a:avLst/>
        </a:prstGeom>
      </xdr:spPr>
    </xdr:pic>
    <xdr:clientData/>
  </xdr:oneCellAnchor>
  <xdr:oneCellAnchor>
    <xdr:from>
      <xdr:col>0</xdr:col>
      <xdr:colOff>590550</xdr:colOff>
      <xdr:row>232</xdr:row>
      <xdr:rowOff>57150</xdr:rowOff>
    </xdr:from>
    <xdr:ext cx="1207994" cy="971205"/>
    <xdr:pic>
      <xdr:nvPicPr>
        <xdr:cNvPr id="16" name="Рисунок 15">
          <a:extLst>
            <a:ext uri="{FF2B5EF4-FFF2-40B4-BE49-F238E27FC236}">
              <a16:creationId xmlns:a16="http://schemas.microsoft.com/office/drawing/2014/main" id="{D353547F-9572-4A17-8D8A-F2432A047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9" r="-12409"/>
        <a:stretch/>
      </xdr:blipFill>
      <xdr:spPr>
        <a:xfrm>
          <a:off x="590550" y="44253150"/>
          <a:ext cx="1207994" cy="971205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149</xdr:row>
      <xdr:rowOff>114300</xdr:rowOff>
    </xdr:from>
    <xdr:ext cx="2093819" cy="1835247"/>
    <xdr:pic>
      <xdr:nvPicPr>
        <xdr:cNvPr id="17" name="Picture 1">
          <a:extLst>
            <a:ext uri="{FF2B5EF4-FFF2-40B4-BE49-F238E27FC236}">
              <a16:creationId xmlns:a16="http://schemas.microsoft.com/office/drawing/2014/main" id="{0A8A686B-CAAC-4789-8B19-26CBDEFB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7625" y="28498800"/>
          <a:ext cx="2093819" cy="18352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0</xdr:col>
      <xdr:colOff>200025</xdr:colOff>
      <xdr:row>0</xdr:row>
      <xdr:rowOff>95250</xdr:rowOff>
    </xdr:from>
    <xdr:ext cx="1819275" cy="1162050"/>
    <xdr:pic>
      <xdr:nvPicPr>
        <xdr:cNvPr id="18" name="image16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3B6A405D-ADA6-49A3-AA73-88CFFCA4A4CB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00025" y="95250"/>
          <a:ext cx="1819275" cy="1162050"/>
        </a:xfrm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11206</xdr:colOff>
      <xdr:row>11</xdr:row>
      <xdr:rowOff>0</xdr:rowOff>
    </xdr:from>
    <xdr:ext cx="1210423" cy="562"/>
    <xdr:pic>
      <xdr:nvPicPr>
        <xdr:cNvPr id="2" name="Рисунок 1">
          <a:extLst>
            <a:ext uri="{FF2B5EF4-FFF2-40B4-BE49-F238E27FC236}">
              <a16:creationId xmlns:a16="http://schemas.microsoft.com/office/drawing/2014/main" id="{13DAAE5C-63A0-428B-980B-909DB2598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" y="2095500"/>
          <a:ext cx="1210423" cy="562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4</xdr:row>
      <xdr:rowOff>53632</xdr:rowOff>
    </xdr:from>
    <xdr:ext cx="9760659" cy="1832318"/>
    <xdr:pic>
      <xdr:nvPicPr>
        <xdr:cNvPr id="3" name="Рисунок 2">
          <a:extLst>
            <a:ext uri="{FF2B5EF4-FFF2-40B4-BE49-F238E27FC236}">
              <a16:creationId xmlns:a16="http://schemas.microsoft.com/office/drawing/2014/main" id="{DC485D67-2B4E-4C3A-A730-74B12C5D9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815632"/>
          <a:ext cx="9760659" cy="1832318"/>
        </a:xfrm>
        <a:prstGeom prst="rect">
          <a:avLst/>
        </a:prstGeom>
      </xdr:spPr>
    </xdr:pic>
    <xdr:clientData/>
  </xdr:oneCellAnchor>
  <xdr:oneCellAnchor>
    <xdr:from>
      <xdr:col>0</xdr:col>
      <xdr:colOff>419100</xdr:colOff>
      <xdr:row>60</xdr:row>
      <xdr:rowOff>171449</xdr:rowOff>
    </xdr:from>
    <xdr:ext cx="1908175" cy="1641475"/>
    <xdr:pic>
      <xdr:nvPicPr>
        <xdr:cNvPr id="4" name="Рисунок 3">
          <a:extLst>
            <a:ext uri="{FF2B5EF4-FFF2-40B4-BE49-F238E27FC236}">
              <a16:creationId xmlns:a16="http://schemas.microsoft.com/office/drawing/2014/main" id="{A54E0DB4-888F-41B2-A636-35EF6A73C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1601449"/>
          <a:ext cx="1908175" cy="1641475"/>
        </a:xfrm>
        <a:prstGeom prst="rect">
          <a:avLst/>
        </a:prstGeom>
      </xdr:spPr>
    </xdr:pic>
    <xdr:clientData/>
  </xdr:oneCellAnchor>
  <xdr:oneCellAnchor>
    <xdr:from>
      <xdr:col>0</xdr:col>
      <xdr:colOff>209550</xdr:colOff>
      <xdr:row>77</xdr:row>
      <xdr:rowOff>76199</xdr:rowOff>
    </xdr:from>
    <xdr:ext cx="2346325" cy="1641475"/>
    <xdr:pic>
      <xdr:nvPicPr>
        <xdr:cNvPr id="5" name="Рисунок 4">
          <a:extLst>
            <a:ext uri="{FF2B5EF4-FFF2-40B4-BE49-F238E27FC236}">
              <a16:creationId xmlns:a16="http://schemas.microsoft.com/office/drawing/2014/main" id="{D72D6615-A561-4D0F-88B9-240FA8A4A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744699"/>
          <a:ext cx="2346325" cy="1641475"/>
        </a:xfrm>
        <a:prstGeom prst="rect">
          <a:avLst/>
        </a:prstGeom>
      </xdr:spPr>
    </xdr:pic>
    <xdr:clientData/>
  </xdr:oneCellAnchor>
  <xdr:oneCellAnchor>
    <xdr:from>
      <xdr:col>0</xdr:col>
      <xdr:colOff>257175</xdr:colOff>
      <xdr:row>47</xdr:row>
      <xdr:rowOff>9525</xdr:rowOff>
    </xdr:from>
    <xdr:ext cx="2346325" cy="1641475"/>
    <xdr:pic>
      <xdr:nvPicPr>
        <xdr:cNvPr id="6" name="Рисунок 5">
          <a:extLst>
            <a:ext uri="{FF2B5EF4-FFF2-40B4-BE49-F238E27FC236}">
              <a16:creationId xmlns:a16="http://schemas.microsoft.com/office/drawing/2014/main" id="{C6A800EC-9299-4B2D-A34E-14CEEF399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8963025"/>
          <a:ext cx="2346325" cy="1641475"/>
        </a:xfrm>
        <a:prstGeom prst="rect">
          <a:avLst/>
        </a:prstGeom>
      </xdr:spPr>
    </xdr:pic>
    <xdr:clientData/>
  </xdr:oneCellAnchor>
  <xdr:oneCellAnchor>
    <xdr:from>
      <xdr:col>0</xdr:col>
      <xdr:colOff>171450</xdr:colOff>
      <xdr:row>11</xdr:row>
      <xdr:rowOff>0</xdr:rowOff>
    </xdr:from>
    <xdr:ext cx="2346325" cy="1635125"/>
    <xdr:pic>
      <xdr:nvPicPr>
        <xdr:cNvPr id="7" name="Рисунок 6">
          <a:extLst>
            <a:ext uri="{FF2B5EF4-FFF2-40B4-BE49-F238E27FC236}">
              <a16:creationId xmlns:a16="http://schemas.microsoft.com/office/drawing/2014/main" id="{2C74C15B-CAC4-4BFF-A1BA-58B42252A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95500"/>
          <a:ext cx="2346325" cy="1635125"/>
        </a:xfrm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38100</xdr:rowOff>
    </xdr:from>
    <xdr:ext cx="2346325" cy="1628775"/>
    <xdr:pic>
      <xdr:nvPicPr>
        <xdr:cNvPr id="8" name="Рисунок 7">
          <a:extLst>
            <a:ext uri="{FF2B5EF4-FFF2-40B4-BE49-F238E27FC236}">
              <a16:creationId xmlns:a16="http://schemas.microsoft.com/office/drawing/2014/main" id="{1CBFC063-177F-4885-99C5-6430D3D68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562600"/>
          <a:ext cx="2346325" cy="1628775"/>
        </a:xfrm>
        <a:prstGeom prst="rect">
          <a:avLst/>
        </a:prstGeom>
      </xdr:spPr>
    </xdr:pic>
    <xdr:clientData/>
  </xdr:oneCellAnchor>
  <xdr:oneCellAnchor>
    <xdr:from>
      <xdr:col>0</xdr:col>
      <xdr:colOff>205065</xdr:colOff>
      <xdr:row>201</xdr:row>
      <xdr:rowOff>89653</xdr:rowOff>
    </xdr:from>
    <xdr:ext cx="0" cy="1833837"/>
    <xdr:pic>
      <xdr:nvPicPr>
        <xdr:cNvPr id="9" name="Рисунок 8">
          <a:extLst>
            <a:ext uri="{FF2B5EF4-FFF2-40B4-BE49-F238E27FC236}">
              <a16:creationId xmlns:a16="http://schemas.microsoft.com/office/drawing/2014/main" id="{ABB2F254-7F88-4F7E-9E83-BE35EA3F5A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9" r="-12409"/>
        <a:stretch/>
      </xdr:blipFill>
      <xdr:spPr>
        <a:xfrm>
          <a:off x="205065" y="38380153"/>
          <a:ext cx="0" cy="183383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205</xdr:row>
      <xdr:rowOff>22225</xdr:rowOff>
    </xdr:from>
    <xdr:ext cx="1952625" cy="1833837"/>
    <xdr:pic>
      <xdr:nvPicPr>
        <xdr:cNvPr id="10" name="Рисунок 9">
          <a:extLst>
            <a:ext uri="{FF2B5EF4-FFF2-40B4-BE49-F238E27FC236}">
              <a16:creationId xmlns:a16="http://schemas.microsoft.com/office/drawing/2014/main" id="{F5844A38-91C5-4D02-9573-CB42EA3C3E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-14167"/>
        <a:stretch/>
      </xdr:blipFill>
      <xdr:spPr>
        <a:xfrm>
          <a:off x="0" y="39074725"/>
          <a:ext cx="1952625" cy="1833837"/>
        </a:xfrm>
        <a:prstGeom prst="rect">
          <a:avLst/>
        </a:prstGeom>
      </xdr:spPr>
    </xdr:pic>
    <xdr:clientData/>
  </xdr:oneCellAnchor>
  <xdr:oneCellAnchor>
    <xdr:from>
      <xdr:col>0</xdr:col>
      <xdr:colOff>238125</xdr:colOff>
      <xdr:row>102</xdr:row>
      <xdr:rowOff>166687</xdr:rowOff>
    </xdr:from>
    <xdr:ext cx="2400300" cy="2400300"/>
    <xdr:pic>
      <xdr:nvPicPr>
        <xdr:cNvPr id="11" name="Рисунок 10">
          <a:extLst>
            <a:ext uri="{FF2B5EF4-FFF2-40B4-BE49-F238E27FC236}">
              <a16:creationId xmlns:a16="http://schemas.microsoft.com/office/drawing/2014/main" id="{4A2EE552-99B4-4B40-B0EA-9D9E32F67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9597687"/>
          <a:ext cx="2400300" cy="2400300"/>
        </a:xfrm>
        <a:prstGeom prst="rect">
          <a:avLst/>
        </a:prstGeom>
      </xdr:spPr>
    </xdr:pic>
    <xdr:clientData/>
  </xdr:oneCellAnchor>
  <xdr:oneCellAnchor>
    <xdr:from>
      <xdr:col>0</xdr:col>
      <xdr:colOff>349250</xdr:colOff>
      <xdr:row>130</xdr:row>
      <xdr:rowOff>161925</xdr:rowOff>
    </xdr:from>
    <xdr:ext cx="2381250" cy="2390775"/>
    <xdr:pic>
      <xdr:nvPicPr>
        <xdr:cNvPr id="12" name="Рисунок 11">
          <a:extLst>
            <a:ext uri="{FF2B5EF4-FFF2-40B4-BE49-F238E27FC236}">
              <a16:creationId xmlns:a16="http://schemas.microsoft.com/office/drawing/2014/main" id="{17FFB600-9E09-4129-83E8-2AB3A1C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24926925"/>
          <a:ext cx="2381250" cy="2390775"/>
        </a:xfrm>
        <a:prstGeom prst="rect">
          <a:avLst/>
        </a:prstGeom>
      </xdr:spPr>
    </xdr:pic>
    <xdr:clientData/>
  </xdr:oneCellAnchor>
  <xdr:oneCellAnchor>
    <xdr:from>
      <xdr:col>0</xdr:col>
      <xdr:colOff>333375</xdr:colOff>
      <xdr:row>144</xdr:row>
      <xdr:rowOff>203200</xdr:rowOff>
    </xdr:from>
    <xdr:ext cx="2381250" cy="2381250"/>
    <xdr:pic>
      <xdr:nvPicPr>
        <xdr:cNvPr id="13" name="Рисунок 12">
          <a:extLst>
            <a:ext uri="{FF2B5EF4-FFF2-40B4-BE49-F238E27FC236}">
              <a16:creationId xmlns:a16="http://schemas.microsoft.com/office/drawing/2014/main" id="{E5DB4C46-E565-45E4-85D7-0A87ED344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7625675"/>
          <a:ext cx="2381250" cy="2381250"/>
        </a:xfrm>
        <a:prstGeom prst="rect">
          <a:avLst/>
        </a:prstGeom>
      </xdr:spPr>
    </xdr:pic>
    <xdr:clientData/>
  </xdr:oneCellAnchor>
  <xdr:oneCellAnchor>
    <xdr:from>
      <xdr:col>0</xdr:col>
      <xdr:colOff>133351</xdr:colOff>
      <xdr:row>174</xdr:row>
      <xdr:rowOff>95251</xdr:rowOff>
    </xdr:from>
    <xdr:ext cx="2200274" cy="2200274"/>
    <xdr:pic>
      <xdr:nvPicPr>
        <xdr:cNvPr id="14" name="Рисунок 13">
          <a:extLst>
            <a:ext uri="{FF2B5EF4-FFF2-40B4-BE49-F238E27FC236}">
              <a16:creationId xmlns:a16="http://schemas.microsoft.com/office/drawing/2014/main" id="{FE0F83AD-87DD-4662-8F65-67C78E581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33242251"/>
          <a:ext cx="2200274" cy="2200274"/>
        </a:xfrm>
        <a:prstGeom prst="rect">
          <a:avLst/>
        </a:prstGeom>
      </xdr:spPr>
    </xdr:pic>
    <xdr:clientData/>
  </xdr:oneCellAnchor>
  <xdr:oneCellAnchor>
    <xdr:from>
      <xdr:col>0</xdr:col>
      <xdr:colOff>361951</xdr:colOff>
      <xdr:row>188</xdr:row>
      <xdr:rowOff>114301</xdr:rowOff>
    </xdr:from>
    <xdr:ext cx="1752599" cy="1752599"/>
    <xdr:pic>
      <xdr:nvPicPr>
        <xdr:cNvPr id="15" name="Рисунок 14">
          <a:extLst>
            <a:ext uri="{FF2B5EF4-FFF2-40B4-BE49-F238E27FC236}">
              <a16:creationId xmlns:a16="http://schemas.microsoft.com/office/drawing/2014/main" id="{7EF55383-629A-4C99-9248-3190FA8EA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35928301"/>
          <a:ext cx="1752599" cy="1752599"/>
        </a:xfrm>
        <a:prstGeom prst="rect">
          <a:avLst/>
        </a:prstGeom>
      </xdr:spPr>
    </xdr:pic>
    <xdr:clientData/>
  </xdr:oneCellAnchor>
  <xdr:oneCellAnchor>
    <xdr:from>
      <xdr:col>0</xdr:col>
      <xdr:colOff>269875</xdr:colOff>
      <xdr:row>117</xdr:row>
      <xdr:rowOff>41275</xdr:rowOff>
    </xdr:from>
    <xdr:ext cx="2362200" cy="2362200"/>
    <xdr:pic>
      <xdr:nvPicPr>
        <xdr:cNvPr id="16" name="Рисунок 15">
          <a:extLst>
            <a:ext uri="{FF2B5EF4-FFF2-40B4-BE49-F238E27FC236}">
              <a16:creationId xmlns:a16="http://schemas.microsoft.com/office/drawing/2014/main" id="{F8B2D502-FE98-45CB-A174-F9C615C76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" y="22329775"/>
          <a:ext cx="2362200" cy="2362200"/>
        </a:xfrm>
        <a:prstGeom prst="rect">
          <a:avLst/>
        </a:prstGeom>
      </xdr:spPr>
    </xdr:pic>
    <xdr:clientData/>
  </xdr:oneCellAnchor>
  <xdr:oneCellAnchor>
    <xdr:from>
      <xdr:col>0</xdr:col>
      <xdr:colOff>190501</xdr:colOff>
      <xdr:row>160</xdr:row>
      <xdr:rowOff>9526</xdr:rowOff>
    </xdr:from>
    <xdr:ext cx="2352674" cy="2352674"/>
    <xdr:pic>
      <xdr:nvPicPr>
        <xdr:cNvPr id="17" name="Рисунок 16">
          <a:extLst>
            <a:ext uri="{FF2B5EF4-FFF2-40B4-BE49-F238E27FC236}">
              <a16:creationId xmlns:a16="http://schemas.microsoft.com/office/drawing/2014/main" id="{08E81F6A-8AE4-406B-A967-D332EE9D6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30489526"/>
          <a:ext cx="2352674" cy="2352674"/>
        </a:xfrm>
        <a:prstGeom prst="rect">
          <a:avLst/>
        </a:prstGeom>
      </xdr:spPr>
    </xdr:pic>
    <xdr:clientData/>
  </xdr:oneCellAnchor>
  <xdr:oneCellAnchor>
    <xdr:from>
      <xdr:col>0</xdr:col>
      <xdr:colOff>581025</xdr:colOff>
      <xdr:row>0</xdr:row>
      <xdr:rowOff>133350</xdr:rowOff>
    </xdr:from>
    <xdr:ext cx="1819275" cy="1162050"/>
    <xdr:pic>
      <xdr:nvPicPr>
        <xdr:cNvPr id="18" name="image16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BD421A7-F1AE-4D0D-996D-7593CF7E4E35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81025" y="133350"/>
          <a:ext cx="1819275" cy="1162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zapros@atlant-tat.com" TargetMode="External"/><Relationship Id="rId2" Type="http://schemas.openxmlformats.org/officeDocument/2006/relationships/hyperlink" Target="https://atlant-tat.com/zapros" TargetMode="External"/><Relationship Id="rId1" Type="http://schemas.openxmlformats.org/officeDocument/2006/relationships/hyperlink" Target="https://atlant-tat.com/files/atlant_calculator_trub_pnd.xlsx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://www.atlant-tat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zapros" TargetMode="External"/><Relationship Id="rId2" Type="http://schemas.openxmlformats.org/officeDocument/2006/relationships/hyperlink" Target="https://atlant-tat.com/files/atlant_calculator_trub_pnd.xlsx" TargetMode="External"/><Relationship Id="rId1" Type="http://schemas.openxmlformats.org/officeDocument/2006/relationships/hyperlink" Target="http://www.atlant-tat.com/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zapros@atlant-tat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4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s://atlant-tat.com/zapros" TargetMode="External"/><Relationship Id="rId4" Type="http://schemas.openxmlformats.org/officeDocument/2006/relationships/hyperlink" Target="https://atlant-tat.com/files/atlant_calculator_trub_pnd.xlsx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files/atlant_calculator_trub_pnd.xlsx" TargetMode="Externa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atlant-tat.com/zapros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" TargetMode="Externa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atlant-tat.com/files/atlant_calculator_trub_pnd.xlsx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4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atlant-tat.com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files/atlant_calculator_trub_pnd.xlsx" TargetMode="Externa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drawing" Target="../drawings/drawing12.xm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s://atlant-tat.com/zapros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files/atlant_calculator_trub_pnd.xlsx" TargetMode="Externa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drawing" Target="../drawings/drawing13.xml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https://atlant-tat.com/zapros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files/atlant_calculator_trub_pnd.xlsx" TargetMode="Externa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17.bin"/><Relationship Id="rId4" Type="http://schemas.openxmlformats.org/officeDocument/2006/relationships/hyperlink" Target="https://atlant-tat.com/zapros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atlant-tat.com/files/atlant_calculator_trub_pnd.xlsx" TargetMode="External"/><Relationship Id="rId2" Type="http://schemas.openxmlformats.org/officeDocument/2006/relationships/hyperlink" Target="http://www.atlant-tat.com/" TargetMode="External"/><Relationship Id="rId1" Type="http://schemas.openxmlformats.org/officeDocument/2006/relationships/hyperlink" Target="mailto:zapros@atlant-tat.com" TargetMode="External"/><Relationship Id="rId6" Type="http://schemas.openxmlformats.org/officeDocument/2006/relationships/drawing" Target="../drawings/drawing15.xml"/><Relationship Id="rId5" Type="http://schemas.openxmlformats.org/officeDocument/2006/relationships/printerSettings" Target="../printerSettings/printerSettings18.bin"/><Relationship Id="rId4" Type="http://schemas.openxmlformats.org/officeDocument/2006/relationships/hyperlink" Target="https://atlant-tat.com/zapros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mailto:zapros@atlant-tat.com" TargetMode="External"/><Relationship Id="rId2" Type="http://schemas.openxmlformats.org/officeDocument/2006/relationships/hyperlink" Target="https://atlant-tat.com/zapros" TargetMode="External"/><Relationship Id="rId1" Type="http://schemas.openxmlformats.org/officeDocument/2006/relationships/hyperlink" Target="https://atlant-tat.com/files/atlant_calculator_trub_pnd.xlsx" TargetMode="External"/><Relationship Id="rId6" Type="http://schemas.openxmlformats.org/officeDocument/2006/relationships/drawing" Target="../drawings/drawing16.xm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://www.atlant-tat.com/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C68E-82B5-4AEE-9ADF-83F93608A6B8}">
  <sheetPr>
    <pageSetUpPr fitToPage="1"/>
  </sheetPr>
  <dimension ref="B1:K32"/>
  <sheetViews>
    <sheetView zoomScale="85" zoomScaleNormal="85" zoomScaleSheetLayoutView="85" workbookViewId="0">
      <selection activeCell="C35" sqref="C35"/>
    </sheetView>
  </sheetViews>
  <sheetFormatPr defaultRowHeight="15.75" x14ac:dyDescent="0.25"/>
  <cols>
    <col min="1" max="1" width="2.7109375" style="74" customWidth="1"/>
    <col min="2" max="11" width="20" style="74" customWidth="1"/>
    <col min="12" max="20" width="12.5703125" style="74" customWidth="1"/>
    <col min="21" max="21" width="4.140625" style="74" customWidth="1"/>
    <col min="22" max="16384" width="9.140625" style="74"/>
  </cols>
  <sheetData>
    <row r="1" spans="2:11" x14ac:dyDescent="0.25">
      <c r="B1" s="562" t="s">
        <v>306</v>
      </c>
      <c r="C1" s="103" t="s">
        <v>305</v>
      </c>
      <c r="D1" s="103" t="s">
        <v>304</v>
      </c>
      <c r="E1" s="103" t="s">
        <v>303</v>
      </c>
      <c r="F1" s="103" t="s">
        <v>302</v>
      </c>
      <c r="G1" s="103" t="s">
        <v>301</v>
      </c>
      <c r="H1" s="102" t="s">
        <v>300</v>
      </c>
      <c r="I1" s="102" t="s">
        <v>299</v>
      </c>
      <c r="J1" s="102" t="s">
        <v>298</v>
      </c>
      <c r="K1" s="102" t="s">
        <v>297</v>
      </c>
    </row>
    <row r="2" spans="2:11" x14ac:dyDescent="0.25">
      <c r="B2" s="562"/>
      <c r="C2" s="101" t="s">
        <v>296</v>
      </c>
      <c r="D2" s="101" t="s">
        <v>295</v>
      </c>
      <c r="E2" s="101" t="s">
        <v>294</v>
      </c>
      <c r="F2" s="101" t="s">
        <v>293</v>
      </c>
      <c r="G2" s="101" t="s">
        <v>292</v>
      </c>
      <c r="H2" s="100" t="s">
        <v>291</v>
      </c>
      <c r="I2" s="100" t="s">
        <v>290</v>
      </c>
      <c r="J2" s="100" t="s">
        <v>289</v>
      </c>
      <c r="K2" s="100" t="s">
        <v>288</v>
      </c>
    </row>
    <row r="3" spans="2:11" ht="43.5" customHeight="1" x14ac:dyDescent="0.25">
      <c r="B3" s="563"/>
      <c r="C3" s="99" t="s">
        <v>287</v>
      </c>
      <c r="D3" s="99" t="s">
        <v>287</v>
      </c>
      <c r="E3" s="99" t="s">
        <v>287</v>
      </c>
      <c r="F3" s="99" t="s">
        <v>287</v>
      </c>
      <c r="G3" s="99" t="s">
        <v>287</v>
      </c>
      <c r="H3" s="99" t="s">
        <v>287</v>
      </c>
      <c r="I3" s="99" t="s">
        <v>287</v>
      </c>
      <c r="J3" s="99" t="s">
        <v>287</v>
      </c>
      <c r="K3" s="98" t="s">
        <v>287</v>
      </c>
    </row>
    <row r="4" spans="2:11" x14ac:dyDescent="0.25">
      <c r="B4" s="97">
        <v>25</v>
      </c>
      <c r="C4" s="93"/>
      <c r="D4" s="93"/>
      <c r="E4" s="93"/>
      <c r="F4" s="93"/>
      <c r="G4" s="93"/>
      <c r="H4" s="94">
        <v>0.14799999999999999</v>
      </c>
      <c r="I4" s="94">
        <v>0.16900000000000001</v>
      </c>
      <c r="J4" s="94">
        <v>0.19800000000000001</v>
      </c>
      <c r="K4" s="96">
        <v>0.24</v>
      </c>
    </row>
    <row r="5" spans="2:11" x14ac:dyDescent="0.25">
      <c r="B5" s="95">
        <v>32</v>
      </c>
      <c r="C5" s="93"/>
      <c r="D5" s="93"/>
      <c r="E5" s="93"/>
      <c r="F5" s="93"/>
      <c r="G5" s="94">
        <v>0.193</v>
      </c>
      <c r="H5" s="94">
        <v>0.22900000000000001</v>
      </c>
      <c r="I5" s="94">
        <v>0.27700000000000002</v>
      </c>
      <c r="J5" s="94">
        <v>0.32500000000000001</v>
      </c>
      <c r="K5" s="96">
        <v>0.38500000000000001</v>
      </c>
    </row>
    <row r="6" spans="2:11" x14ac:dyDescent="0.25">
      <c r="B6" s="95">
        <v>40</v>
      </c>
      <c r="C6" s="93"/>
      <c r="D6" s="93"/>
      <c r="E6" s="94">
        <v>0.24399999999999999</v>
      </c>
      <c r="F6" s="94">
        <v>0.28100000000000003</v>
      </c>
      <c r="G6" s="94">
        <v>0.29199999999999998</v>
      </c>
      <c r="H6" s="94">
        <v>0.35299999999999998</v>
      </c>
      <c r="I6" s="94">
        <v>0.42699999999999999</v>
      </c>
      <c r="J6" s="94">
        <v>0.50700000000000001</v>
      </c>
      <c r="K6" s="96">
        <v>0.6</v>
      </c>
    </row>
    <row r="7" spans="2:11" x14ac:dyDescent="0.25">
      <c r="B7" s="95">
        <v>50</v>
      </c>
      <c r="C7" s="93"/>
      <c r="D7" s="94">
        <v>0.308</v>
      </c>
      <c r="E7" s="94">
        <v>0.36899999999999999</v>
      </c>
      <c r="F7" s="94">
        <v>0.436</v>
      </c>
      <c r="G7" s="94">
        <v>0.44900000000000001</v>
      </c>
      <c r="H7" s="94">
        <v>0.54500000000000004</v>
      </c>
      <c r="I7" s="94">
        <v>0.66300000000000003</v>
      </c>
      <c r="J7" s="94">
        <v>0.78600000000000003</v>
      </c>
      <c r="K7" s="96">
        <v>0.93500000000000005</v>
      </c>
    </row>
    <row r="8" spans="2:11" x14ac:dyDescent="0.25">
      <c r="B8" s="95">
        <v>63</v>
      </c>
      <c r="C8" s="94">
        <v>0.39200000000000002</v>
      </c>
      <c r="D8" s="94">
        <v>0.48799999999999999</v>
      </c>
      <c r="E8" s="94">
        <v>0.57299999999999995</v>
      </c>
      <c r="F8" s="94">
        <v>0.68200000000000005</v>
      </c>
      <c r="G8" s="94">
        <v>0.71499999999999997</v>
      </c>
      <c r="H8" s="94">
        <v>0.86899999999999999</v>
      </c>
      <c r="I8" s="94">
        <v>1.05</v>
      </c>
      <c r="J8" s="94">
        <v>1.25</v>
      </c>
      <c r="K8" s="96">
        <v>1.47</v>
      </c>
    </row>
    <row r="9" spans="2:11" x14ac:dyDescent="0.25">
      <c r="B9" s="95">
        <v>75</v>
      </c>
      <c r="C9" s="94">
        <v>0.54300000000000004</v>
      </c>
      <c r="D9" s="94">
        <v>0.66800000000000004</v>
      </c>
      <c r="E9" s="94">
        <v>0.82099999999999995</v>
      </c>
      <c r="F9" s="94">
        <v>0.97</v>
      </c>
      <c r="G9" s="94">
        <v>1.01</v>
      </c>
      <c r="H9" s="94">
        <v>1.23</v>
      </c>
      <c r="I9" s="94">
        <v>1.46</v>
      </c>
      <c r="J9" s="94">
        <v>1.76</v>
      </c>
      <c r="K9" s="96">
        <v>2.09</v>
      </c>
    </row>
    <row r="10" spans="2:11" x14ac:dyDescent="0.25">
      <c r="B10" s="95">
        <v>90</v>
      </c>
      <c r="C10" s="94">
        <v>0.78200000000000003</v>
      </c>
      <c r="D10" s="94">
        <v>0.96899999999999997</v>
      </c>
      <c r="E10" s="94">
        <v>1.18</v>
      </c>
      <c r="F10" s="94">
        <v>1.4</v>
      </c>
      <c r="G10" s="94">
        <v>1.45</v>
      </c>
      <c r="H10" s="94">
        <v>1.76</v>
      </c>
      <c r="I10" s="94">
        <v>2.12</v>
      </c>
      <c r="J10" s="94">
        <v>2.54</v>
      </c>
      <c r="K10" s="96">
        <v>3</v>
      </c>
    </row>
    <row r="11" spans="2:11" x14ac:dyDescent="0.25">
      <c r="B11" s="95">
        <v>110</v>
      </c>
      <c r="C11" s="94">
        <v>1.1599999999999999</v>
      </c>
      <c r="D11" s="94">
        <v>1.42</v>
      </c>
      <c r="E11" s="94">
        <v>1.77</v>
      </c>
      <c r="F11" s="94">
        <v>2.0699999999999998</v>
      </c>
      <c r="G11" s="94">
        <v>2.16</v>
      </c>
      <c r="H11" s="94">
        <v>2.61</v>
      </c>
      <c r="I11" s="94">
        <v>3.14</v>
      </c>
      <c r="J11" s="94">
        <v>3.78</v>
      </c>
      <c r="K11" s="96">
        <v>4.49</v>
      </c>
    </row>
    <row r="12" spans="2:11" x14ac:dyDescent="0.25">
      <c r="B12" s="95">
        <v>125</v>
      </c>
      <c r="C12" s="94">
        <v>1.5</v>
      </c>
      <c r="D12" s="94">
        <v>1.83</v>
      </c>
      <c r="E12" s="94">
        <v>2.2599999999999998</v>
      </c>
      <c r="F12" s="94">
        <v>2.66</v>
      </c>
      <c r="G12" s="94">
        <v>2.75</v>
      </c>
      <c r="H12" s="94">
        <v>3.37</v>
      </c>
      <c r="I12" s="94">
        <v>4.08</v>
      </c>
      <c r="J12" s="94">
        <v>4.87</v>
      </c>
      <c r="K12" s="96">
        <v>5.78</v>
      </c>
    </row>
    <row r="13" spans="2:11" x14ac:dyDescent="0.25">
      <c r="B13" s="95">
        <v>140</v>
      </c>
      <c r="C13" s="94">
        <v>1.87</v>
      </c>
      <c r="D13" s="94">
        <v>2.31</v>
      </c>
      <c r="E13" s="94">
        <v>2.83</v>
      </c>
      <c r="F13" s="94">
        <v>3.35</v>
      </c>
      <c r="G13" s="94">
        <v>3.46</v>
      </c>
      <c r="H13" s="94">
        <v>4.22</v>
      </c>
      <c r="I13" s="94">
        <v>5.08</v>
      </c>
      <c r="J13" s="94">
        <v>6.12</v>
      </c>
      <c r="K13" s="96">
        <v>7.27</v>
      </c>
    </row>
    <row r="14" spans="2:11" x14ac:dyDescent="0.25">
      <c r="B14" s="95">
        <v>160</v>
      </c>
      <c r="C14" s="94">
        <v>2.41</v>
      </c>
      <c r="D14" s="94">
        <v>3.03</v>
      </c>
      <c r="E14" s="94">
        <v>3.71</v>
      </c>
      <c r="F14" s="94">
        <v>4.3499999999999996</v>
      </c>
      <c r="G14" s="94">
        <v>4.51</v>
      </c>
      <c r="H14" s="94">
        <v>5.5</v>
      </c>
      <c r="I14" s="94">
        <v>6.67</v>
      </c>
      <c r="J14" s="94">
        <v>7.97</v>
      </c>
      <c r="K14" s="96">
        <v>9.4600000000000009</v>
      </c>
    </row>
    <row r="15" spans="2:11" x14ac:dyDescent="0.25">
      <c r="B15" s="95">
        <v>180</v>
      </c>
      <c r="C15" s="94">
        <v>3.05</v>
      </c>
      <c r="D15" s="94">
        <v>3.78</v>
      </c>
      <c r="E15" s="94">
        <v>4.66</v>
      </c>
      <c r="F15" s="94">
        <v>5.47</v>
      </c>
      <c r="G15" s="94">
        <v>5.71</v>
      </c>
      <c r="H15" s="94">
        <v>6.98</v>
      </c>
      <c r="I15" s="94">
        <v>8.43</v>
      </c>
      <c r="J15" s="94">
        <v>10.1</v>
      </c>
      <c r="K15" s="96">
        <v>12</v>
      </c>
    </row>
    <row r="16" spans="2:11" x14ac:dyDescent="0.25">
      <c r="B16" s="95">
        <v>200</v>
      </c>
      <c r="C16" s="94">
        <v>3.82</v>
      </c>
      <c r="D16" s="94">
        <v>4.68</v>
      </c>
      <c r="E16" s="94">
        <v>5.77</v>
      </c>
      <c r="F16" s="94">
        <v>6.78</v>
      </c>
      <c r="G16" s="94">
        <v>7.04</v>
      </c>
      <c r="H16" s="94">
        <v>8.56</v>
      </c>
      <c r="I16" s="94">
        <v>10.4</v>
      </c>
      <c r="J16" s="94">
        <v>12.5</v>
      </c>
      <c r="K16" s="96">
        <v>14.8</v>
      </c>
    </row>
    <row r="17" spans="2:11" x14ac:dyDescent="0.25">
      <c r="B17" s="95">
        <v>225</v>
      </c>
      <c r="C17" s="94">
        <v>4.76</v>
      </c>
      <c r="D17" s="94">
        <v>5.88</v>
      </c>
      <c r="E17" s="94">
        <v>7.29</v>
      </c>
      <c r="F17" s="94">
        <v>8.5500000000000007</v>
      </c>
      <c r="G17" s="94">
        <v>8.94</v>
      </c>
      <c r="H17" s="94">
        <v>10.9</v>
      </c>
      <c r="I17" s="94">
        <v>13.2</v>
      </c>
      <c r="J17" s="94">
        <v>15.8</v>
      </c>
      <c r="K17" s="96">
        <v>18.7</v>
      </c>
    </row>
    <row r="18" spans="2:11" x14ac:dyDescent="0.25">
      <c r="B18" s="95">
        <v>250</v>
      </c>
      <c r="C18" s="94">
        <v>5.9</v>
      </c>
      <c r="D18" s="94">
        <v>7.29</v>
      </c>
      <c r="E18" s="94">
        <v>8.92</v>
      </c>
      <c r="F18" s="94">
        <v>10.6</v>
      </c>
      <c r="G18" s="94">
        <v>11</v>
      </c>
      <c r="H18" s="94">
        <v>13.4</v>
      </c>
      <c r="I18" s="94">
        <v>16.2</v>
      </c>
      <c r="J18" s="94">
        <v>19.399999999999999</v>
      </c>
      <c r="K18" s="96">
        <v>23.1</v>
      </c>
    </row>
    <row r="19" spans="2:11" x14ac:dyDescent="0.25">
      <c r="B19" s="95">
        <v>280</v>
      </c>
      <c r="C19" s="94">
        <v>7.38</v>
      </c>
      <c r="D19" s="94">
        <v>9.09</v>
      </c>
      <c r="E19" s="94">
        <v>11.3</v>
      </c>
      <c r="F19" s="94">
        <v>13.2</v>
      </c>
      <c r="G19" s="94">
        <v>13.8</v>
      </c>
      <c r="H19" s="94">
        <v>16.8</v>
      </c>
      <c r="I19" s="94">
        <v>20.3</v>
      </c>
      <c r="J19" s="94">
        <v>24.4</v>
      </c>
      <c r="K19" s="96">
        <v>28.9</v>
      </c>
    </row>
    <row r="20" spans="2:11" x14ac:dyDescent="0.25">
      <c r="B20" s="95">
        <v>315</v>
      </c>
      <c r="C20" s="94">
        <v>9.35</v>
      </c>
      <c r="D20" s="94">
        <v>11.6</v>
      </c>
      <c r="E20" s="94">
        <v>14.2</v>
      </c>
      <c r="F20" s="94">
        <v>16.7</v>
      </c>
      <c r="G20" s="94">
        <v>17.399999999999999</v>
      </c>
      <c r="H20" s="94">
        <v>21.3</v>
      </c>
      <c r="I20" s="94">
        <v>25.7</v>
      </c>
      <c r="J20" s="94">
        <v>30.8</v>
      </c>
      <c r="K20" s="96">
        <v>36.6</v>
      </c>
    </row>
    <row r="21" spans="2:11" x14ac:dyDescent="0.25">
      <c r="B21" s="95">
        <v>355</v>
      </c>
      <c r="C21" s="94">
        <v>11.8</v>
      </c>
      <c r="D21" s="94">
        <v>14.6</v>
      </c>
      <c r="E21" s="94">
        <v>18</v>
      </c>
      <c r="F21" s="94">
        <v>21.2</v>
      </c>
      <c r="G21" s="94">
        <v>22.2</v>
      </c>
      <c r="H21" s="94">
        <v>27</v>
      </c>
      <c r="I21" s="94">
        <v>32.6</v>
      </c>
      <c r="J21" s="94">
        <v>39.200000000000003</v>
      </c>
      <c r="K21" s="96">
        <v>46.4</v>
      </c>
    </row>
    <row r="22" spans="2:11" x14ac:dyDescent="0.25">
      <c r="B22" s="95">
        <v>400</v>
      </c>
      <c r="C22" s="94">
        <v>15.1</v>
      </c>
      <c r="D22" s="94">
        <v>18.600000000000001</v>
      </c>
      <c r="E22" s="94">
        <v>22.9</v>
      </c>
      <c r="F22" s="94">
        <v>26.9</v>
      </c>
      <c r="G22" s="94">
        <v>28</v>
      </c>
      <c r="H22" s="94">
        <v>34.200000000000003</v>
      </c>
      <c r="I22" s="94">
        <v>41.4</v>
      </c>
      <c r="J22" s="94">
        <v>49.7</v>
      </c>
      <c r="K22" s="96">
        <v>59</v>
      </c>
    </row>
    <row r="23" spans="2:11" x14ac:dyDescent="0.25">
      <c r="B23" s="95">
        <v>450</v>
      </c>
      <c r="C23" s="94">
        <v>19</v>
      </c>
      <c r="D23" s="94">
        <v>23.5</v>
      </c>
      <c r="E23" s="94">
        <v>29</v>
      </c>
      <c r="F23" s="94">
        <v>34</v>
      </c>
      <c r="G23" s="94">
        <v>35.5</v>
      </c>
      <c r="H23" s="94">
        <v>43.3</v>
      </c>
      <c r="I23" s="94">
        <v>52.4</v>
      </c>
      <c r="J23" s="94">
        <v>62.9</v>
      </c>
      <c r="K23" s="96">
        <v>74.599999999999994</v>
      </c>
    </row>
    <row r="24" spans="2:11" x14ac:dyDescent="0.25">
      <c r="B24" s="95">
        <v>500</v>
      </c>
      <c r="C24" s="94">
        <v>23.4</v>
      </c>
      <c r="D24" s="94">
        <v>29</v>
      </c>
      <c r="E24" s="94">
        <v>35.799999999999997</v>
      </c>
      <c r="F24" s="94">
        <v>42</v>
      </c>
      <c r="G24" s="94">
        <v>43.9</v>
      </c>
      <c r="H24" s="94">
        <v>53.5</v>
      </c>
      <c r="I24" s="94">
        <v>64.7</v>
      </c>
      <c r="J24" s="94">
        <v>77.5</v>
      </c>
      <c r="K24" s="96">
        <v>92.1</v>
      </c>
    </row>
    <row r="25" spans="2:11" x14ac:dyDescent="0.25">
      <c r="B25" s="95">
        <v>560</v>
      </c>
      <c r="C25" s="94">
        <v>29.4</v>
      </c>
      <c r="D25" s="94">
        <v>36.299999999999997</v>
      </c>
      <c r="E25" s="94">
        <v>44.8</v>
      </c>
      <c r="F25" s="94">
        <v>52.6</v>
      </c>
      <c r="G25" s="94">
        <v>55</v>
      </c>
      <c r="H25" s="94">
        <v>67.099999999999994</v>
      </c>
      <c r="I25" s="94">
        <v>81</v>
      </c>
      <c r="J25" s="94">
        <v>97.3</v>
      </c>
      <c r="K25" s="92"/>
    </row>
    <row r="26" spans="2:11" x14ac:dyDescent="0.25">
      <c r="B26" s="95">
        <v>630</v>
      </c>
      <c r="C26" s="94">
        <v>37.1</v>
      </c>
      <c r="D26" s="94">
        <v>46</v>
      </c>
      <c r="E26" s="94">
        <v>56.5</v>
      </c>
      <c r="F26" s="94">
        <v>66.599999999999994</v>
      </c>
      <c r="G26" s="94">
        <v>69.599999999999994</v>
      </c>
      <c r="H26" s="94">
        <v>84.8</v>
      </c>
      <c r="I26" s="94">
        <v>103</v>
      </c>
      <c r="J26" s="94">
        <v>123</v>
      </c>
      <c r="K26" s="92"/>
    </row>
    <row r="27" spans="2:11" x14ac:dyDescent="0.25">
      <c r="B27" s="95">
        <v>710</v>
      </c>
      <c r="C27" s="94">
        <v>47.3</v>
      </c>
      <c r="D27" s="94">
        <v>58.5</v>
      </c>
      <c r="E27" s="94">
        <v>72.099999999999994</v>
      </c>
      <c r="F27" s="94">
        <v>84.7</v>
      </c>
      <c r="G27" s="94">
        <v>88.4</v>
      </c>
      <c r="H27" s="94">
        <v>108</v>
      </c>
      <c r="I27" s="94">
        <v>131</v>
      </c>
      <c r="J27" s="93"/>
      <c r="K27" s="92"/>
    </row>
    <row r="28" spans="2:11" x14ac:dyDescent="0.25">
      <c r="B28" s="95">
        <v>800</v>
      </c>
      <c r="C28" s="94">
        <v>59.9</v>
      </c>
      <c r="D28" s="94">
        <v>74.099999999999994</v>
      </c>
      <c r="E28" s="94">
        <v>91.4</v>
      </c>
      <c r="F28" s="94">
        <v>108</v>
      </c>
      <c r="G28" s="94">
        <v>112</v>
      </c>
      <c r="H28" s="94">
        <v>137</v>
      </c>
      <c r="I28" s="94">
        <v>169</v>
      </c>
      <c r="J28" s="93"/>
      <c r="K28" s="92"/>
    </row>
    <row r="29" spans="2:11" x14ac:dyDescent="0.25">
      <c r="B29" s="95">
        <v>900</v>
      </c>
      <c r="C29" s="94">
        <v>75.900000000000006</v>
      </c>
      <c r="D29" s="94">
        <v>93.8</v>
      </c>
      <c r="E29" s="94">
        <v>116</v>
      </c>
      <c r="F29" s="94">
        <v>136</v>
      </c>
      <c r="G29" s="94">
        <v>142</v>
      </c>
      <c r="H29" s="94">
        <v>173</v>
      </c>
      <c r="I29" s="93"/>
      <c r="J29" s="93"/>
      <c r="K29" s="92"/>
    </row>
    <row r="30" spans="2:11" x14ac:dyDescent="0.25">
      <c r="B30" s="95">
        <v>1000</v>
      </c>
      <c r="C30" s="94">
        <v>93.5</v>
      </c>
      <c r="D30" s="94">
        <v>116</v>
      </c>
      <c r="E30" s="94">
        <v>143</v>
      </c>
      <c r="F30" s="94">
        <v>268</v>
      </c>
      <c r="G30" s="94">
        <v>175</v>
      </c>
      <c r="H30" s="94">
        <v>214</v>
      </c>
      <c r="I30" s="93"/>
      <c r="J30" s="93"/>
      <c r="K30" s="92"/>
    </row>
    <row r="31" spans="2:11" x14ac:dyDescent="0.25">
      <c r="B31" s="95">
        <v>1200</v>
      </c>
      <c r="C31" s="94">
        <v>134</v>
      </c>
      <c r="D31" s="94">
        <v>167</v>
      </c>
      <c r="E31" s="94">
        <v>206</v>
      </c>
      <c r="F31" s="94">
        <v>242</v>
      </c>
      <c r="G31" s="94">
        <v>252</v>
      </c>
      <c r="H31" s="93"/>
      <c r="I31" s="93"/>
      <c r="J31" s="93"/>
      <c r="K31" s="92"/>
    </row>
    <row r="32" spans="2:11" ht="15.75" customHeight="1" x14ac:dyDescent="0.25"/>
  </sheetData>
  <mergeCells count="1">
    <mergeCell ref="B1:B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1693-0843-4DCB-B84C-0679A881FF80}">
  <dimension ref="A1:C331"/>
  <sheetViews>
    <sheetView zoomScale="120" zoomScaleNormal="120" workbookViewId="0">
      <selection sqref="A1:X331"/>
    </sheetView>
  </sheetViews>
  <sheetFormatPr defaultRowHeight="12.75" x14ac:dyDescent="0.2"/>
  <cols>
    <col min="1" max="2" width="14.140625" style="415" customWidth="1"/>
    <col min="3" max="3" width="9.42578125" style="415" customWidth="1"/>
    <col min="4" max="16384" width="9.140625" style="415"/>
  </cols>
  <sheetData>
    <row r="1" spans="1:3" x14ac:dyDescent="0.2">
      <c r="A1" s="419"/>
      <c r="B1" s="419"/>
      <c r="C1" s="419" t="s">
        <v>896</v>
      </c>
    </row>
    <row r="2" spans="1:3" x14ac:dyDescent="0.2">
      <c r="A2" s="418">
        <v>25</v>
      </c>
      <c r="B2" s="418">
        <v>41</v>
      </c>
      <c r="C2" s="416" t="s">
        <v>895</v>
      </c>
    </row>
    <row r="3" spans="1:3" ht="17.25" customHeight="1" x14ac:dyDescent="0.2">
      <c r="A3" s="418">
        <v>32</v>
      </c>
      <c r="B3" s="418">
        <v>41</v>
      </c>
      <c r="C3" s="416" t="s">
        <v>895</v>
      </c>
    </row>
    <row r="4" spans="1:3" x14ac:dyDescent="0.2">
      <c r="A4" s="418">
        <v>40</v>
      </c>
      <c r="B4" s="418">
        <v>41</v>
      </c>
      <c r="C4" s="416" t="s">
        <v>895</v>
      </c>
    </row>
    <row r="5" spans="1:3" x14ac:dyDescent="0.2">
      <c r="A5" s="418">
        <v>50</v>
      </c>
      <c r="B5" s="418">
        <v>41</v>
      </c>
      <c r="C5" s="416" t="s">
        <v>895</v>
      </c>
    </row>
    <row r="6" spans="1:3" x14ac:dyDescent="0.2">
      <c r="A6" s="418">
        <v>63</v>
      </c>
      <c r="B6" s="418">
        <v>41</v>
      </c>
      <c r="C6" s="416" t="s">
        <v>895</v>
      </c>
    </row>
    <row r="7" spans="1:3" x14ac:dyDescent="0.2">
      <c r="A7" s="418">
        <v>75</v>
      </c>
      <c r="B7" s="418">
        <v>41</v>
      </c>
      <c r="C7" s="416">
        <v>0.46899999999999997</v>
      </c>
    </row>
    <row r="8" spans="1:3" x14ac:dyDescent="0.2">
      <c r="A8" s="418">
        <v>90</v>
      </c>
      <c r="B8" s="418">
        <v>41</v>
      </c>
      <c r="C8" s="416">
        <v>0.63</v>
      </c>
    </row>
    <row r="9" spans="1:3" x14ac:dyDescent="0.2">
      <c r="A9" s="418">
        <v>110</v>
      </c>
      <c r="B9" s="418">
        <v>41</v>
      </c>
      <c r="C9" s="416">
        <v>0.93</v>
      </c>
    </row>
    <row r="10" spans="1:3" x14ac:dyDescent="0.2">
      <c r="A10" s="418">
        <v>125</v>
      </c>
      <c r="B10" s="418">
        <v>41</v>
      </c>
      <c r="C10" s="416">
        <v>1.22</v>
      </c>
    </row>
    <row r="11" spans="1:3" x14ac:dyDescent="0.2">
      <c r="A11" s="418">
        <v>140</v>
      </c>
      <c r="B11" s="418">
        <v>41</v>
      </c>
      <c r="C11" s="416">
        <v>1.53</v>
      </c>
    </row>
    <row r="12" spans="1:3" x14ac:dyDescent="0.2">
      <c r="A12" s="418">
        <v>160</v>
      </c>
      <c r="B12" s="418">
        <v>41</v>
      </c>
      <c r="C12" s="416">
        <v>1.98</v>
      </c>
    </row>
    <row r="13" spans="1:3" x14ac:dyDescent="0.2">
      <c r="A13" s="418">
        <v>180</v>
      </c>
      <c r="B13" s="418">
        <v>41</v>
      </c>
      <c r="C13" s="416">
        <v>2.4700000000000002</v>
      </c>
    </row>
    <row r="14" spans="1:3" x14ac:dyDescent="0.2">
      <c r="A14" s="418">
        <v>200</v>
      </c>
      <c r="B14" s="418">
        <v>41</v>
      </c>
      <c r="C14" s="416">
        <v>3.03</v>
      </c>
    </row>
    <row r="15" spans="1:3" x14ac:dyDescent="0.2">
      <c r="A15" s="418">
        <v>225</v>
      </c>
      <c r="B15" s="418">
        <v>41</v>
      </c>
      <c r="C15" s="416">
        <v>3.84</v>
      </c>
    </row>
    <row r="16" spans="1:3" x14ac:dyDescent="0.2">
      <c r="A16" s="418">
        <v>250</v>
      </c>
      <c r="B16" s="418">
        <v>41</v>
      </c>
      <c r="C16" s="416">
        <v>4.8099999999999996</v>
      </c>
    </row>
    <row r="17" spans="1:3" x14ac:dyDescent="0.2">
      <c r="A17" s="418">
        <v>280</v>
      </c>
      <c r="B17" s="418">
        <v>41</v>
      </c>
      <c r="C17" s="416">
        <v>5.96</v>
      </c>
    </row>
    <row r="18" spans="1:3" x14ac:dyDescent="0.2">
      <c r="A18" s="418">
        <v>315</v>
      </c>
      <c r="B18" s="418">
        <v>41</v>
      </c>
      <c r="C18" s="416">
        <v>7.49</v>
      </c>
    </row>
    <row r="19" spans="1:3" x14ac:dyDescent="0.2">
      <c r="A19" s="418">
        <v>355</v>
      </c>
      <c r="B19" s="418">
        <v>41</v>
      </c>
      <c r="C19" s="416">
        <v>9.5299999999999994</v>
      </c>
    </row>
    <row r="20" spans="1:3" x14ac:dyDescent="0.2">
      <c r="A20" s="418">
        <v>400</v>
      </c>
      <c r="B20" s="418">
        <v>41</v>
      </c>
      <c r="C20" s="416">
        <v>12.1</v>
      </c>
    </row>
    <row r="21" spans="1:3" x14ac:dyDescent="0.2">
      <c r="A21" s="418">
        <v>450</v>
      </c>
      <c r="B21" s="418">
        <v>41</v>
      </c>
      <c r="C21" s="416">
        <v>15.2</v>
      </c>
    </row>
    <row r="22" spans="1:3" x14ac:dyDescent="0.2">
      <c r="A22" s="418">
        <v>500</v>
      </c>
      <c r="B22" s="418">
        <v>41</v>
      </c>
      <c r="C22" s="416">
        <v>19</v>
      </c>
    </row>
    <row r="23" spans="1:3" x14ac:dyDescent="0.2">
      <c r="A23" s="418">
        <v>560</v>
      </c>
      <c r="B23" s="418">
        <v>41</v>
      </c>
      <c r="C23" s="416">
        <v>23.6</v>
      </c>
    </row>
    <row r="24" spans="1:3" x14ac:dyDescent="0.2">
      <c r="A24" s="418">
        <v>630</v>
      </c>
      <c r="B24" s="418">
        <v>41</v>
      </c>
      <c r="C24" s="416">
        <v>29.9</v>
      </c>
    </row>
    <row r="25" spans="1:3" x14ac:dyDescent="0.2">
      <c r="A25" s="418">
        <v>710</v>
      </c>
      <c r="B25" s="418">
        <v>41</v>
      </c>
      <c r="C25" s="416">
        <v>38.1</v>
      </c>
    </row>
    <row r="26" spans="1:3" x14ac:dyDescent="0.2">
      <c r="A26" s="418">
        <v>800</v>
      </c>
      <c r="B26" s="418">
        <v>41</v>
      </c>
      <c r="C26" s="416">
        <v>48.3</v>
      </c>
    </row>
    <row r="27" spans="1:3" x14ac:dyDescent="0.2">
      <c r="A27" s="418">
        <v>900</v>
      </c>
      <c r="B27" s="418">
        <v>41</v>
      </c>
      <c r="C27" s="416">
        <v>60.9</v>
      </c>
    </row>
    <row r="28" spans="1:3" x14ac:dyDescent="0.2">
      <c r="A28" s="418">
        <v>1000</v>
      </c>
      <c r="B28" s="418">
        <v>41</v>
      </c>
      <c r="C28" s="416">
        <v>75.400000000000006</v>
      </c>
    </row>
    <row r="29" spans="1:3" x14ac:dyDescent="0.2">
      <c r="A29" s="418">
        <v>1200</v>
      </c>
      <c r="B29" s="418">
        <v>41</v>
      </c>
      <c r="C29" s="416">
        <v>108</v>
      </c>
    </row>
    <row r="30" spans="1:3" x14ac:dyDescent="0.2">
      <c r="A30" s="418">
        <v>1400</v>
      </c>
      <c r="B30" s="418">
        <v>41</v>
      </c>
      <c r="C30" s="416">
        <v>148</v>
      </c>
    </row>
    <row r="31" spans="1:3" x14ac:dyDescent="0.2">
      <c r="A31" s="418">
        <v>1600</v>
      </c>
      <c r="B31" s="418">
        <v>41</v>
      </c>
      <c r="C31" s="416">
        <v>193</v>
      </c>
    </row>
    <row r="32" spans="1:3" x14ac:dyDescent="0.2">
      <c r="A32" s="418">
        <v>25</v>
      </c>
      <c r="B32" s="418">
        <v>33</v>
      </c>
      <c r="C32" s="416" t="s">
        <v>895</v>
      </c>
    </row>
    <row r="33" spans="1:3" x14ac:dyDescent="0.2">
      <c r="A33" s="418">
        <v>32</v>
      </c>
      <c r="B33" s="418">
        <v>33</v>
      </c>
      <c r="C33" s="416" t="s">
        <v>895</v>
      </c>
    </row>
    <row r="34" spans="1:3" x14ac:dyDescent="0.2">
      <c r="A34" s="418">
        <v>40</v>
      </c>
      <c r="B34" s="418">
        <v>33</v>
      </c>
      <c r="C34" s="416" t="s">
        <v>895</v>
      </c>
    </row>
    <row r="35" spans="1:3" x14ac:dyDescent="0.2">
      <c r="A35" s="418">
        <v>50</v>
      </c>
      <c r="B35" s="418">
        <v>33</v>
      </c>
      <c r="C35" s="416" t="s">
        <v>895</v>
      </c>
    </row>
    <row r="36" spans="1:3" x14ac:dyDescent="0.2">
      <c r="A36" s="418">
        <v>63</v>
      </c>
      <c r="B36" s="418">
        <v>33</v>
      </c>
      <c r="C36" s="416">
        <v>0.39200000000000002</v>
      </c>
    </row>
    <row r="37" spans="1:3" x14ac:dyDescent="0.2">
      <c r="A37" s="418">
        <v>75</v>
      </c>
      <c r="B37" s="418">
        <v>33</v>
      </c>
      <c r="C37" s="416">
        <v>0.54300000000000004</v>
      </c>
    </row>
    <row r="38" spans="1:3" x14ac:dyDescent="0.2">
      <c r="A38" s="418">
        <v>90</v>
      </c>
      <c r="B38" s="418">
        <v>33</v>
      </c>
      <c r="C38" s="416">
        <v>0.78200000000000003</v>
      </c>
    </row>
    <row r="39" spans="1:3" x14ac:dyDescent="0.2">
      <c r="A39" s="418">
        <v>110</v>
      </c>
      <c r="B39" s="418">
        <v>33</v>
      </c>
      <c r="C39" s="416">
        <v>1.1599999999999999</v>
      </c>
    </row>
    <row r="40" spans="1:3" x14ac:dyDescent="0.2">
      <c r="A40" s="418">
        <v>125</v>
      </c>
      <c r="B40" s="418">
        <v>33</v>
      </c>
      <c r="C40" s="416">
        <v>1.5</v>
      </c>
    </row>
    <row r="41" spans="1:3" x14ac:dyDescent="0.2">
      <c r="A41" s="418">
        <v>140</v>
      </c>
      <c r="B41" s="418">
        <v>33</v>
      </c>
      <c r="C41" s="416">
        <v>1.87</v>
      </c>
    </row>
    <row r="42" spans="1:3" x14ac:dyDescent="0.2">
      <c r="A42" s="418">
        <v>160</v>
      </c>
      <c r="B42" s="418">
        <v>33</v>
      </c>
      <c r="C42" s="416">
        <v>2.41</v>
      </c>
    </row>
    <row r="43" spans="1:3" x14ac:dyDescent="0.2">
      <c r="A43" s="418">
        <v>180</v>
      </c>
      <c r="B43" s="418">
        <v>33</v>
      </c>
      <c r="C43" s="416">
        <v>3.05</v>
      </c>
    </row>
    <row r="44" spans="1:3" x14ac:dyDescent="0.2">
      <c r="A44" s="418">
        <v>200</v>
      </c>
      <c r="B44" s="418">
        <v>33</v>
      </c>
      <c r="C44" s="416">
        <v>3.82</v>
      </c>
    </row>
    <row r="45" spans="1:3" x14ac:dyDescent="0.2">
      <c r="A45" s="418">
        <v>225</v>
      </c>
      <c r="B45" s="418">
        <v>33</v>
      </c>
      <c r="C45" s="416">
        <v>4.76</v>
      </c>
    </row>
    <row r="46" spans="1:3" x14ac:dyDescent="0.2">
      <c r="A46" s="418">
        <v>250</v>
      </c>
      <c r="B46" s="418">
        <v>33</v>
      </c>
      <c r="C46" s="416">
        <v>5.9</v>
      </c>
    </row>
    <row r="47" spans="1:3" x14ac:dyDescent="0.2">
      <c r="A47" s="418">
        <v>280</v>
      </c>
      <c r="B47" s="418">
        <v>33</v>
      </c>
      <c r="C47" s="416">
        <v>7.38</v>
      </c>
    </row>
    <row r="48" spans="1:3" x14ac:dyDescent="0.2">
      <c r="A48" s="418">
        <v>315</v>
      </c>
      <c r="B48" s="418">
        <v>33</v>
      </c>
      <c r="C48" s="416">
        <v>9.35</v>
      </c>
    </row>
    <row r="49" spans="1:3" x14ac:dyDescent="0.2">
      <c r="A49" s="418">
        <v>355</v>
      </c>
      <c r="B49" s="418">
        <v>33</v>
      </c>
      <c r="C49" s="416">
        <v>11.8</v>
      </c>
    </row>
    <row r="50" spans="1:3" x14ac:dyDescent="0.2">
      <c r="A50" s="418">
        <v>400</v>
      </c>
      <c r="B50" s="418">
        <v>33</v>
      </c>
      <c r="C50" s="416">
        <v>15.1</v>
      </c>
    </row>
    <row r="51" spans="1:3" x14ac:dyDescent="0.2">
      <c r="A51" s="418">
        <v>450</v>
      </c>
      <c r="B51" s="418">
        <v>33</v>
      </c>
      <c r="C51" s="416">
        <v>19</v>
      </c>
    </row>
    <row r="52" spans="1:3" x14ac:dyDescent="0.2">
      <c r="A52" s="418">
        <v>500</v>
      </c>
      <c r="B52" s="418">
        <v>33</v>
      </c>
      <c r="C52" s="416">
        <v>23.4</v>
      </c>
    </row>
    <row r="53" spans="1:3" x14ac:dyDescent="0.2">
      <c r="A53" s="418">
        <v>560</v>
      </c>
      <c r="B53" s="418">
        <v>33</v>
      </c>
      <c r="C53" s="416">
        <v>29.4</v>
      </c>
    </row>
    <row r="54" spans="1:3" x14ac:dyDescent="0.2">
      <c r="A54" s="418">
        <v>630</v>
      </c>
      <c r="B54" s="418">
        <v>33</v>
      </c>
      <c r="C54" s="416">
        <v>37.1</v>
      </c>
    </row>
    <row r="55" spans="1:3" x14ac:dyDescent="0.2">
      <c r="A55" s="418">
        <v>710</v>
      </c>
      <c r="B55" s="418">
        <v>33</v>
      </c>
      <c r="C55" s="416">
        <v>47.3</v>
      </c>
    </row>
    <row r="56" spans="1:3" x14ac:dyDescent="0.2">
      <c r="A56" s="418">
        <v>800</v>
      </c>
      <c r="B56" s="418">
        <v>33</v>
      </c>
      <c r="C56" s="416">
        <v>59.9</v>
      </c>
    </row>
    <row r="57" spans="1:3" x14ac:dyDescent="0.2">
      <c r="A57" s="418">
        <v>900</v>
      </c>
      <c r="B57" s="418">
        <v>33</v>
      </c>
      <c r="C57" s="416">
        <v>75.900000000000006</v>
      </c>
    </row>
    <row r="58" spans="1:3" x14ac:dyDescent="0.2">
      <c r="A58" s="418">
        <v>1000</v>
      </c>
      <c r="B58" s="418">
        <v>33</v>
      </c>
      <c r="C58" s="416">
        <v>93.5</v>
      </c>
    </row>
    <row r="59" spans="1:3" x14ac:dyDescent="0.2">
      <c r="A59" s="418">
        <v>1200</v>
      </c>
      <c r="B59" s="418">
        <v>33</v>
      </c>
      <c r="C59" s="416">
        <v>134</v>
      </c>
    </row>
    <row r="60" spans="1:3" x14ac:dyDescent="0.2">
      <c r="A60" s="418">
        <v>1400</v>
      </c>
      <c r="B60" s="418">
        <v>33</v>
      </c>
      <c r="C60" s="416">
        <v>183</v>
      </c>
    </row>
    <row r="61" spans="1:3" x14ac:dyDescent="0.2">
      <c r="A61" s="418">
        <v>1600</v>
      </c>
      <c r="B61" s="418">
        <v>33</v>
      </c>
      <c r="C61" s="416">
        <v>239</v>
      </c>
    </row>
    <row r="62" spans="1:3" x14ac:dyDescent="0.2">
      <c r="A62" s="418">
        <v>25</v>
      </c>
      <c r="B62" s="418">
        <v>26</v>
      </c>
      <c r="C62" s="416" t="s">
        <v>895</v>
      </c>
    </row>
    <row r="63" spans="1:3" x14ac:dyDescent="0.2">
      <c r="A63" s="418">
        <v>32</v>
      </c>
      <c r="B63" s="418">
        <v>26</v>
      </c>
      <c r="C63" s="416" t="s">
        <v>895</v>
      </c>
    </row>
    <row r="64" spans="1:3" x14ac:dyDescent="0.2">
      <c r="A64" s="418">
        <v>40</v>
      </c>
      <c r="B64" s="418">
        <v>26</v>
      </c>
      <c r="C64" s="416" t="s">
        <v>895</v>
      </c>
    </row>
    <row r="65" spans="1:3" x14ac:dyDescent="0.2">
      <c r="A65" s="418">
        <v>50</v>
      </c>
      <c r="B65" s="418">
        <v>26</v>
      </c>
      <c r="C65" s="416">
        <v>0.308</v>
      </c>
    </row>
    <row r="66" spans="1:3" x14ac:dyDescent="0.2">
      <c r="A66" s="418">
        <v>63</v>
      </c>
      <c r="B66" s="418">
        <v>26</v>
      </c>
      <c r="C66" s="416">
        <v>0.48799999999999999</v>
      </c>
    </row>
    <row r="67" spans="1:3" x14ac:dyDescent="0.2">
      <c r="A67" s="418">
        <v>75</v>
      </c>
      <c r="B67" s="418">
        <v>26</v>
      </c>
      <c r="C67" s="416">
        <v>0.66800000000000004</v>
      </c>
    </row>
    <row r="68" spans="1:3" x14ac:dyDescent="0.2">
      <c r="A68" s="418">
        <v>90</v>
      </c>
      <c r="B68" s="418">
        <v>26</v>
      </c>
      <c r="C68" s="416">
        <v>0.96899999999999997</v>
      </c>
    </row>
    <row r="69" spans="1:3" x14ac:dyDescent="0.2">
      <c r="A69" s="418">
        <v>110</v>
      </c>
      <c r="B69" s="418">
        <v>26</v>
      </c>
      <c r="C69" s="416">
        <v>1.42</v>
      </c>
    </row>
    <row r="70" spans="1:3" x14ac:dyDescent="0.2">
      <c r="A70" s="418">
        <v>125</v>
      </c>
      <c r="B70" s="418">
        <v>26</v>
      </c>
      <c r="C70" s="416">
        <v>1.83</v>
      </c>
    </row>
    <row r="71" spans="1:3" x14ac:dyDescent="0.2">
      <c r="A71" s="418">
        <v>140</v>
      </c>
      <c r="B71" s="418">
        <v>26</v>
      </c>
      <c r="C71" s="416">
        <v>2.31</v>
      </c>
    </row>
    <row r="72" spans="1:3" x14ac:dyDescent="0.2">
      <c r="A72" s="418">
        <v>160</v>
      </c>
      <c r="B72" s="418">
        <v>26</v>
      </c>
      <c r="C72" s="416">
        <v>3.03</v>
      </c>
    </row>
    <row r="73" spans="1:3" x14ac:dyDescent="0.2">
      <c r="A73" s="418">
        <v>180</v>
      </c>
      <c r="B73" s="418">
        <v>26</v>
      </c>
      <c r="C73" s="416">
        <v>3.78</v>
      </c>
    </row>
    <row r="74" spans="1:3" x14ac:dyDescent="0.2">
      <c r="A74" s="418">
        <v>200</v>
      </c>
      <c r="B74" s="418">
        <v>26</v>
      </c>
      <c r="C74" s="416">
        <v>4.68</v>
      </c>
    </row>
    <row r="75" spans="1:3" x14ac:dyDescent="0.2">
      <c r="A75" s="418">
        <v>225</v>
      </c>
      <c r="B75" s="418">
        <v>26</v>
      </c>
      <c r="C75" s="416">
        <v>5.88</v>
      </c>
    </row>
    <row r="76" spans="1:3" x14ac:dyDescent="0.2">
      <c r="A76" s="418">
        <v>250</v>
      </c>
      <c r="B76" s="418">
        <v>26</v>
      </c>
      <c r="C76" s="416">
        <v>7.29</v>
      </c>
    </row>
    <row r="77" spans="1:3" x14ac:dyDescent="0.2">
      <c r="A77" s="418">
        <v>280</v>
      </c>
      <c r="B77" s="418">
        <v>26</v>
      </c>
      <c r="C77" s="416">
        <v>9.09</v>
      </c>
    </row>
    <row r="78" spans="1:3" x14ac:dyDescent="0.2">
      <c r="A78" s="418">
        <v>315</v>
      </c>
      <c r="B78" s="418">
        <v>26</v>
      </c>
      <c r="C78" s="416">
        <v>11.6</v>
      </c>
    </row>
    <row r="79" spans="1:3" x14ac:dyDescent="0.2">
      <c r="A79" s="418">
        <v>355</v>
      </c>
      <c r="B79" s="418">
        <v>26</v>
      </c>
      <c r="C79" s="416">
        <v>14.6</v>
      </c>
    </row>
    <row r="80" spans="1:3" x14ac:dyDescent="0.2">
      <c r="A80" s="418">
        <v>400</v>
      </c>
      <c r="B80" s="418">
        <v>26</v>
      </c>
      <c r="C80" s="416">
        <v>18.600000000000001</v>
      </c>
    </row>
    <row r="81" spans="1:3" x14ac:dyDescent="0.2">
      <c r="A81" s="418">
        <v>450</v>
      </c>
      <c r="B81" s="418">
        <v>26</v>
      </c>
      <c r="C81" s="416">
        <v>23.5</v>
      </c>
    </row>
    <row r="82" spans="1:3" x14ac:dyDescent="0.2">
      <c r="A82" s="418">
        <v>500</v>
      </c>
      <c r="B82" s="418">
        <v>26</v>
      </c>
      <c r="C82" s="416">
        <v>29</v>
      </c>
    </row>
    <row r="83" spans="1:3" x14ac:dyDescent="0.2">
      <c r="A83" s="418">
        <v>560</v>
      </c>
      <c r="B83" s="418">
        <v>26</v>
      </c>
      <c r="C83" s="416">
        <v>36.299999999999997</v>
      </c>
    </row>
    <row r="84" spans="1:3" x14ac:dyDescent="0.2">
      <c r="A84" s="418">
        <v>630</v>
      </c>
      <c r="B84" s="418">
        <v>26</v>
      </c>
      <c r="C84" s="416">
        <v>46</v>
      </c>
    </row>
    <row r="85" spans="1:3" x14ac:dyDescent="0.2">
      <c r="A85" s="418">
        <v>710</v>
      </c>
      <c r="B85" s="418">
        <v>26</v>
      </c>
      <c r="C85" s="416">
        <v>58.5</v>
      </c>
    </row>
    <row r="86" spans="1:3" x14ac:dyDescent="0.2">
      <c r="A86" s="418">
        <v>800</v>
      </c>
      <c r="B86" s="418">
        <v>26</v>
      </c>
      <c r="C86" s="416">
        <v>74.099999999999994</v>
      </c>
    </row>
    <row r="87" spans="1:3" x14ac:dyDescent="0.2">
      <c r="A87" s="418">
        <v>900</v>
      </c>
      <c r="B87" s="418">
        <v>26</v>
      </c>
      <c r="C87" s="416">
        <v>93.8</v>
      </c>
    </row>
    <row r="88" spans="1:3" x14ac:dyDescent="0.2">
      <c r="A88" s="418">
        <v>1000</v>
      </c>
      <c r="B88" s="418">
        <v>26</v>
      </c>
      <c r="C88" s="416">
        <v>116</v>
      </c>
    </row>
    <row r="89" spans="1:3" x14ac:dyDescent="0.2">
      <c r="A89" s="418">
        <v>1200</v>
      </c>
      <c r="B89" s="418">
        <v>26</v>
      </c>
      <c r="C89" s="416">
        <v>167</v>
      </c>
    </row>
    <row r="90" spans="1:3" x14ac:dyDescent="0.2">
      <c r="A90" s="418">
        <v>1400</v>
      </c>
      <c r="B90" s="418">
        <v>26</v>
      </c>
      <c r="C90" s="416">
        <v>227</v>
      </c>
    </row>
    <row r="91" spans="1:3" x14ac:dyDescent="0.2">
      <c r="A91" s="418">
        <v>1600</v>
      </c>
      <c r="B91" s="418">
        <v>26</v>
      </c>
      <c r="C91" s="416">
        <v>296</v>
      </c>
    </row>
    <row r="92" spans="1:3" x14ac:dyDescent="0.2">
      <c r="A92" s="418">
        <v>25</v>
      </c>
      <c r="B92" s="418">
        <v>21</v>
      </c>
      <c r="C92" s="416" t="s">
        <v>895</v>
      </c>
    </row>
    <row r="93" spans="1:3" x14ac:dyDescent="0.2">
      <c r="A93" s="418">
        <v>32</v>
      </c>
      <c r="B93" s="418">
        <v>21</v>
      </c>
      <c r="C93" s="416" t="s">
        <v>895</v>
      </c>
    </row>
    <row r="94" spans="1:3" x14ac:dyDescent="0.2">
      <c r="A94" s="418">
        <v>40</v>
      </c>
      <c r="B94" s="418">
        <v>21</v>
      </c>
      <c r="C94" s="416">
        <v>0.24399999999999999</v>
      </c>
    </row>
    <row r="95" spans="1:3" x14ac:dyDescent="0.2">
      <c r="A95" s="418">
        <v>50</v>
      </c>
      <c r="B95" s="418">
        <v>21</v>
      </c>
      <c r="C95" s="416">
        <v>0.36899999999999999</v>
      </c>
    </row>
    <row r="96" spans="1:3" x14ac:dyDescent="0.2">
      <c r="A96" s="418">
        <v>63</v>
      </c>
      <c r="B96" s="418">
        <v>21</v>
      </c>
      <c r="C96" s="416">
        <v>0.57299999999999995</v>
      </c>
    </row>
    <row r="97" spans="1:3" x14ac:dyDescent="0.2">
      <c r="A97" s="418">
        <v>75</v>
      </c>
      <c r="B97" s="418">
        <v>21</v>
      </c>
      <c r="C97" s="416">
        <v>0.82099999999999995</v>
      </c>
    </row>
    <row r="98" spans="1:3" x14ac:dyDescent="0.2">
      <c r="A98" s="418">
        <v>90</v>
      </c>
      <c r="B98" s="418">
        <v>21</v>
      </c>
      <c r="C98" s="416">
        <v>1.18</v>
      </c>
    </row>
    <row r="99" spans="1:3" x14ac:dyDescent="0.2">
      <c r="A99" s="418">
        <v>110</v>
      </c>
      <c r="B99" s="418">
        <v>21</v>
      </c>
      <c r="C99" s="416">
        <v>1.77</v>
      </c>
    </row>
    <row r="100" spans="1:3" x14ac:dyDescent="0.2">
      <c r="A100" s="418">
        <v>125</v>
      </c>
      <c r="B100" s="418">
        <v>21</v>
      </c>
      <c r="C100" s="416">
        <v>2.2599999999999998</v>
      </c>
    </row>
    <row r="101" spans="1:3" x14ac:dyDescent="0.2">
      <c r="A101" s="418">
        <v>140</v>
      </c>
      <c r="B101" s="418">
        <v>21</v>
      </c>
      <c r="C101" s="416">
        <v>2.83</v>
      </c>
    </row>
    <row r="102" spans="1:3" x14ac:dyDescent="0.2">
      <c r="A102" s="418">
        <v>160</v>
      </c>
      <c r="B102" s="418">
        <v>21</v>
      </c>
      <c r="C102" s="416">
        <v>3.71</v>
      </c>
    </row>
    <row r="103" spans="1:3" x14ac:dyDescent="0.2">
      <c r="A103" s="418">
        <v>180</v>
      </c>
      <c r="B103" s="418">
        <v>21</v>
      </c>
      <c r="C103" s="416">
        <v>4.66</v>
      </c>
    </row>
    <row r="104" spans="1:3" x14ac:dyDescent="0.2">
      <c r="A104" s="418">
        <v>200</v>
      </c>
      <c r="B104" s="418">
        <v>21</v>
      </c>
      <c r="C104" s="416">
        <v>5.77</v>
      </c>
    </row>
    <row r="105" spans="1:3" x14ac:dyDescent="0.2">
      <c r="A105" s="418">
        <v>225</v>
      </c>
      <c r="B105" s="418">
        <v>21</v>
      </c>
      <c r="C105" s="416">
        <v>7.29</v>
      </c>
    </row>
    <row r="106" spans="1:3" x14ac:dyDescent="0.2">
      <c r="A106" s="418">
        <v>250</v>
      </c>
      <c r="B106" s="418">
        <v>21</v>
      </c>
      <c r="C106" s="416">
        <v>8.92</v>
      </c>
    </row>
    <row r="107" spans="1:3" x14ac:dyDescent="0.2">
      <c r="A107" s="418">
        <v>280</v>
      </c>
      <c r="B107" s="418">
        <v>21</v>
      </c>
      <c r="C107" s="416">
        <v>11.3</v>
      </c>
    </row>
    <row r="108" spans="1:3" x14ac:dyDescent="0.2">
      <c r="A108" s="418">
        <v>315</v>
      </c>
      <c r="B108" s="418">
        <v>21</v>
      </c>
      <c r="C108" s="416">
        <v>14.2</v>
      </c>
    </row>
    <row r="109" spans="1:3" x14ac:dyDescent="0.2">
      <c r="A109" s="418">
        <v>355</v>
      </c>
      <c r="B109" s="418">
        <v>21</v>
      </c>
      <c r="C109" s="416">
        <v>18</v>
      </c>
    </row>
    <row r="110" spans="1:3" x14ac:dyDescent="0.2">
      <c r="A110" s="418">
        <v>400</v>
      </c>
      <c r="B110" s="418">
        <v>21</v>
      </c>
      <c r="C110" s="416">
        <v>22.9</v>
      </c>
    </row>
    <row r="111" spans="1:3" x14ac:dyDescent="0.2">
      <c r="A111" s="418">
        <v>450</v>
      </c>
      <c r="B111" s="418">
        <v>21</v>
      </c>
      <c r="C111" s="416">
        <v>29</v>
      </c>
    </row>
    <row r="112" spans="1:3" x14ac:dyDescent="0.2">
      <c r="A112" s="418">
        <v>500</v>
      </c>
      <c r="B112" s="418">
        <v>21</v>
      </c>
      <c r="C112" s="416">
        <v>35.799999999999997</v>
      </c>
    </row>
    <row r="113" spans="1:3" x14ac:dyDescent="0.2">
      <c r="A113" s="418">
        <v>560</v>
      </c>
      <c r="B113" s="418">
        <v>21</v>
      </c>
      <c r="C113" s="416">
        <v>44.8</v>
      </c>
    </row>
    <row r="114" spans="1:3" x14ac:dyDescent="0.2">
      <c r="A114" s="418">
        <v>630</v>
      </c>
      <c r="B114" s="418">
        <v>21</v>
      </c>
      <c r="C114" s="416">
        <v>56.5</v>
      </c>
    </row>
    <row r="115" spans="1:3" x14ac:dyDescent="0.2">
      <c r="A115" s="418">
        <v>710</v>
      </c>
      <c r="B115" s="418">
        <v>21</v>
      </c>
      <c r="C115" s="416">
        <v>72.099999999999994</v>
      </c>
    </row>
    <row r="116" spans="1:3" x14ac:dyDescent="0.2">
      <c r="A116" s="418">
        <v>800</v>
      </c>
      <c r="B116" s="418">
        <v>21</v>
      </c>
      <c r="C116" s="416">
        <v>91.4</v>
      </c>
    </row>
    <row r="117" spans="1:3" x14ac:dyDescent="0.2">
      <c r="A117" s="418">
        <v>900</v>
      </c>
      <c r="B117" s="418">
        <v>21</v>
      </c>
      <c r="C117" s="416">
        <v>116</v>
      </c>
    </row>
    <row r="118" spans="1:3" x14ac:dyDescent="0.2">
      <c r="A118" s="418">
        <v>1000</v>
      </c>
      <c r="B118" s="418">
        <v>21</v>
      </c>
      <c r="C118" s="416">
        <v>143</v>
      </c>
    </row>
    <row r="119" spans="1:3" x14ac:dyDescent="0.2">
      <c r="A119" s="418">
        <v>1200</v>
      </c>
      <c r="B119" s="418">
        <v>21</v>
      </c>
      <c r="C119" s="416">
        <v>206</v>
      </c>
    </row>
    <row r="120" spans="1:3" x14ac:dyDescent="0.2">
      <c r="A120" s="418">
        <v>1400</v>
      </c>
      <c r="B120" s="418">
        <v>21</v>
      </c>
      <c r="C120" s="416">
        <v>280</v>
      </c>
    </row>
    <row r="121" spans="1:3" x14ac:dyDescent="0.2">
      <c r="A121" s="418">
        <v>1600</v>
      </c>
      <c r="B121" s="418">
        <v>21</v>
      </c>
      <c r="C121" s="416" t="s">
        <v>895</v>
      </c>
    </row>
    <row r="122" spans="1:3" x14ac:dyDescent="0.2">
      <c r="A122" s="418">
        <v>25</v>
      </c>
      <c r="B122" s="417">
        <v>17.600000000000001</v>
      </c>
      <c r="C122" s="416" t="s">
        <v>895</v>
      </c>
    </row>
    <row r="123" spans="1:3" x14ac:dyDescent="0.2">
      <c r="A123" s="418">
        <v>32</v>
      </c>
      <c r="B123" s="417">
        <v>17.600000000000001</v>
      </c>
      <c r="C123" s="416" t="s">
        <v>895</v>
      </c>
    </row>
    <row r="124" spans="1:3" x14ac:dyDescent="0.2">
      <c r="A124" s="418">
        <v>40</v>
      </c>
      <c r="B124" s="417">
        <v>17.600000000000001</v>
      </c>
      <c r="C124" s="416">
        <v>0.28100000000000003</v>
      </c>
    </row>
    <row r="125" spans="1:3" x14ac:dyDescent="0.2">
      <c r="A125" s="418">
        <v>50</v>
      </c>
      <c r="B125" s="417">
        <v>17.600000000000001</v>
      </c>
      <c r="C125" s="416">
        <v>0.436</v>
      </c>
    </row>
    <row r="126" spans="1:3" x14ac:dyDescent="0.2">
      <c r="A126" s="418">
        <v>63</v>
      </c>
      <c r="B126" s="417">
        <v>17.600000000000001</v>
      </c>
      <c r="C126" s="416">
        <v>0.68200000000000005</v>
      </c>
    </row>
    <row r="127" spans="1:3" x14ac:dyDescent="0.2">
      <c r="A127" s="418">
        <v>75</v>
      </c>
      <c r="B127" s="417">
        <v>17.600000000000001</v>
      </c>
      <c r="C127" s="416">
        <v>0.97</v>
      </c>
    </row>
    <row r="128" spans="1:3" x14ac:dyDescent="0.2">
      <c r="A128" s="418">
        <v>90</v>
      </c>
      <c r="B128" s="417">
        <v>17.600000000000001</v>
      </c>
      <c r="C128" s="416">
        <v>1.4</v>
      </c>
    </row>
    <row r="129" spans="1:3" x14ac:dyDescent="0.2">
      <c r="A129" s="418">
        <v>110</v>
      </c>
      <c r="B129" s="417">
        <v>17.600000000000001</v>
      </c>
      <c r="C129" s="416">
        <v>2.0699999999999998</v>
      </c>
    </row>
    <row r="130" spans="1:3" x14ac:dyDescent="0.2">
      <c r="A130" s="418">
        <v>125</v>
      </c>
      <c r="B130" s="417">
        <v>17.600000000000001</v>
      </c>
      <c r="C130" s="416">
        <v>2.66</v>
      </c>
    </row>
    <row r="131" spans="1:3" x14ac:dyDescent="0.2">
      <c r="A131" s="418">
        <v>140</v>
      </c>
      <c r="B131" s="417">
        <v>17.600000000000001</v>
      </c>
      <c r="C131" s="416">
        <v>3.35</v>
      </c>
    </row>
    <row r="132" spans="1:3" x14ac:dyDescent="0.2">
      <c r="A132" s="418">
        <v>160</v>
      </c>
      <c r="B132" s="417">
        <v>17.600000000000001</v>
      </c>
      <c r="C132" s="416">
        <v>4.3499999999999996</v>
      </c>
    </row>
    <row r="133" spans="1:3" x14ac:dyDescent="0.2">
      <c r="A133" s="418">
        <v>180</v>
      </c>
      <c r="B133" s="417">
        <v>17.600000000000001</v>
      </c>
      <c r="C133" s="416">
        <v>5.47</v>
      </c>
    </row>
    <row r="134" spans="1:3" x14ac:dyDescent="0.2">
      <c r="A134" s="418">
        <v>200</v>
      </c>
      <c r="B134" s="417">
        <v>17.600000000000001</v>
      </c>
      <c r="C134" s="416">
        <v>6.78</v>
      </c>
    </row>
    <row r="135" spans="1:3" x14ac:dyDescent="0.2">
      <c r="A135" s="418">
        <v>225</v>
      </c>
      <c r="B135" s="417">
        <v>17.600000000000001</v>
      </c>
      <c r="C135" s="416">
        <v>8.5500000000000007</v>
      </c>
    </row>
    <row r="136" spans="1:3" x14ac:dyDescent="0.2">
      <c r="A136" s="418">
        <v>250</v>
      </c>
      <c r="B136" s="417">
        <v>17.600000000000001</v>
      </c>
      <c r="C136" s="416">
        <v>10.6</v>
      </c>
    </row>
    <row r="137" spans="1:3" x14ac:dyDescent="0.2">
      <c r="A137" s="418">
        <v>280</v>
      </c>
      <c r="B137" s="417">
        <v>17.600000000000001</v>
      </c>
      <c r="C137" s="416">
        <v>13.2</v>
      </c>
    </row>
    <row r="138" spans="1:3" x14ac:dyDescent="0.2">
      <c r="A138" s="418">
        <v>315</v>
      </c>
      <c r="B138" s="417">
        <v>17.600000000000001</v>
      </c>
      <c r="C138" s="416">
        <v>16.7</v>
      </c>
    </row>
    <row r="139" spans="1:3" x14ac:dyDescent="0.2">
      <c r="A139" s="418">
        <v>355</v>
      </c>
      <c r="B139" s="417">
        <v>17.600000000000001</v>
      </c>
      <c r="C139" s="416">
        <v>21.2</v>
      </c>
    </row>
    <row r="140" spans="1:3" x14ac:dyDescent="0.2">
      <c r="A140" s="418">
        <v>400</v>
      </c>
      <c r="B140" s="417">
        <v>17.600000000000001</v>
      </c>
      <c r="C140" s="416">
        <v>26.9</v>
      </c>
    </row>
    <row r="141" spans="1:3" x14ac:dyDescent="0.2">
      <c r="A141" s="418">
        <v>450</v>
      </c>
      <c r="B141" s="417">
        <v>17.600000000000001</v>
      </c>
      <c r="C141" s="416">
        <v>34</v>
      </c>
    </row>
    <row r="142" spans="1:3" x14ac:dyDescent="0.2">
      <c r="A142" s="418">
        <v>500</v>
      </c>
      <c r="B142" s="417">
        <v>17.600000000000001</v>
      </c>
      <c r="C142" s="416">
        <v>42</v>
      </c>
    </row>
    <row r="143" spans="1:3" x14ac:dyDescent="0.2">
      <c r="A143" s="418">
        <v>560</v>
      </c>
      <c r="B143" s="417">
        <v>17.600000000000001</v>
      </c>
      <c r="C143" s="416">
        <v>52.6</v>
      </c>
    </row>
    <row r="144" spans="1:3" x14ac:dyDescent="0.2">
      <c r="A144" s="418">
        <v>630</v>
      </c>
      <c r="B144" s="417">
        <v>17.600000000000001</v>
      </c>
      <c r="C144" s="416">
        <v>66.599999999999994</v>
      </c>
    </row>
    <row r="145" spans="1:3" x14ac:dyDescent="0.2">
      <c r="A145" s="418">
        <v>710</v>
      </c>
      <c r="B145" s="417">
        <v>17.600000000000001</v>
      </c>
      <c r="C145" s="416">
        <v>84.7</v>
      </c>
    </row>
    <row r="146" spans="1:3" x14ac:dyDescent="0.2">
      <c r="A146" s="418">
        <v>800</v>
      </c>
      <c r="B146" s="417">
        <v>17.600000000000001</v>
      </c>
      <c r="C146" s="416">
        <v>108</v>
      </c>
    </row>
    <row r="147" spans="1:3" x14ac:dyDescent="0.2">
      <c r="A147" s="418">
        <v>900</v>
      </c>
      <c r="B147" s="417">
        <v>17.600000000000001</v>
      </c>
      <c r="C147" s="416">
        <v>136</v>
      </c>
    </row>
    <row r="148" spans="1:3" x14ac:dyDescent="0.2">
      <c r="A148" s="418">
        <v>1000</v>
      </c>
      <c r="B148" s="417">
        <v>17.600000000000001</v>
      </c>
      <c r="C148" s="416">
        <v>168</v>
      </c>
    </row>
    <row r="149" spans="1:3" x14ac:dyDescent="0.2">
      <c r="A149" s="418">
        <v>1200</v>
      </c>
      <c r="B149" s="417">
        <v>17.600000000000001</v>
      </c>
      <c r="C149" s="416">
        <v>242</v>
      </c>
    </row>
    <row r="150" spans="1:3" x14ac:dyDescent="0.2">
      <c r="A150" s="418">
        <v>1400</v>
      </c>
      <c r="B150" s="417">
        <v>17.600000000000001</v>
      </c>
      <c r="C150" s="416" t="s">
        <v>895</v>
      </c>
    </row>
    <row r="151" spans="1:3" x14ac:dyDescent="0.2">
      <c r="A151" s="418">
        <v>1600</v>
      </c>
      <c r="B151" s="417">
        <v>17.600000000000001</v>
      </c>
      <c r="C151" s="416" t="s">
        <v>895</v>
      </c>
    </row>
    <row r="152" spans="1:3" x14ac:dyDescent="0.2">
      <c r="A152" s="418">
        <v>25</v>
      </c>
      <c r="B152" s="417">
        <v>17</v>
      </c>
      <c r="C152" s="416" t="s">
        <v>895</v>
      </c>
    </row>
    <row r="153" spans="1:3" x14ac:dyDescent="0.2">
      <c r="A153" s="418">
        <v>32</v>
      </c>
      <c r="B153" s="417">
        <v>17</v>
      </c>
      <c r="C153" s="416">
        <v>0.193</v>
      </c>
    </row>
    <row r="154" spans="1:3" x14ac:dyDescent="0.2">
      <c r="A154" s="418">
        <v>40</v>
      </c>
      <c r="B154" s="417">
        <v>17</v>
      </c>
      <c r="C154" s="416">
        <v>0.29199999999999998</v>
      </c>
    </row>
    <row r="155" spans="1:3" x14ac:dyDescent="0.2">
      <c r="A155" s="418">
        <v>50</v>
      </c>
      <c r="B155" s="417">
        <v>17</v>
      </c>
      <c r="C155" s="416">
        <v>0.44900000000000001</v>
      </c>
    </row>
    <row r="156" spans="1:3" x14ac:dyDescent="0.2">
      <c r="A156" s="418">
        <v>63</v>
      </c>
      <c r="B156" s="417">
        <v>17</v>
      </c>
      <c r="C156" s="416">
        <v>0.71499999999999997</v>
      </c>
    </row>
    <row r="157" spans="1:3" x14ac:dyDescent="0.2">
      <c r="A157" s="418">
        <v>75</v>
      </c>
      <c r="B157" s="417">
        <v>17</v>
      </c>
      <c r="C157" s="416">
        <v>1.01</v>
      </c>
    </row>
    <row r="158" spans="1:3" x14ac:dyDescent="0.2">
      <c r="A158" s="418">
        <v>90</v>
      </c>
      <c r="B158" s="417">
        <v>17</v>
      </c>
      <c r="C158" s="416">
        <v>1.45</v>
      </c>
    </row>
    <row r="159" spans="1:3" x14ac:dyDescent="0.2">
      <c r="A159" s="418">
        <v>110</v>
      </c>
      <c r="B159" s="417">
        <v>17</v>
      </c>
      <c r="C159" s="416">
        <v>2.16</v>
      </c>
    </row>
    <row r="160" spans="1:3" x14ac:dyDescent="0.2">
      <c r="A160" s="418">
        <v>125</v>
      </c>
      <c r="B160" s="417">
        <v>17</v>
      </c>
      <c r="C160" s="416">
        <v>2.75</v>
      </c>
    </row>
    <row r="161" spans="1:3" x14ac:dyDescent="0.2">
      <c r="A161" s="418">
        <v>140</v>
      </c>
      <c r="B161" s="417">
        <v>17</v>
      </c>
      <c r="C161" s="416">
        <v>3.46</v>
      </c>
    </row>
    <row r="162" spans="1:3" x14ac:dyDescent="0.2">
      <c r="A162" s="418">
        <v>160</v>
      </c>
      <c r="B162" s="417">
        <v>17</v>
      </c>
      <c r="C162" s="416">
        <v>4.51</v>
      </c>
    </row>
    <row r="163" spans="1:3" x14ac:dyDescent="0.2">
      <c r="A163" s="418">
        <v>180</v>
      </c>
      <c r="B163" s="417">
        <v>17</v>
      </c>
      <c r="C163" s="416">
        <v>5.71</v>
      </c>
    </row>
    <row r="164" spans="1:3" x14ac:dyDescent="0.2">
      <c r="A164" s="418">
        <v>200</v>
      </c>
      <c r="B164" s="417">
        <v>17</v>
      </c>
      <c r="C164" s="416">
        <v>7.04</v>
      </c>
    </row>
    <row r="165" spans="1:3" x14ac:dyDescent="0.2">
      <c r="A165" s="418">
        <v>225</v>
      </c>
      <c r="B165" s="417">
        <v>17</v>
      </c>
      <c r="C165" s="416">
        <v>8.94</v>
      </c>
    </row>
    <row r="166" spans="1:3" x14ac:dyDescent="0.2">
      <c r="A166" s="418">
        <v>250</v>
      </c>
      <c r="B166" s="417">
        <v>17</v>
      </c>
      <c r="C166" s="416">
        <v>11</v>
      </c>
    </row>
    <row r="167" spans="1:3" x14ac:dyDescent="0.2">
      <c r="A167" s="418">
        <v>280</v>
      </c>
      <c r="B167" s="417">
        <v>17</v>
      </c>
      <c r="C167" s="416">
        <v>13.8</v>
      </c>
    </row>
    <row r="168" spans="1:3" x14ac:dyDescent="0.2">
      <c r="A168" s="418">
        <v>315</v>
      </c>
      <c r="B168" s="417">
        <v>17</v>
      </c>
      <c r="C168" s="416">
        <v>17.399999999999999</v>
      </c>
    </row>
    <row r="169" spans="1:3" x14ac:dyDescent="0.2">
      <c r="A169" s="418">
        <v>355</v>
      </c>
      <c r="B169" s="417">
        <v>17</v>
      </c>
      <c r="C169" s="416">
        <v>22.2</v>
      </c>
    </row>
    <row r="170" spans="1:3" x14ac:dyDescent="0.2">
      <c r="A170" s="418">
        <v>400</v>
      </c>
      <c r="B170" s="417">
        <v>17</v>
      </c>
      <c r="C170" s="416">
        <v>28</v>
      </c>
    </row>
    <row r="171" spans="1:3" x14ac:dyDescent="0.2">
      <c r="A171" s="418">
        <v>450</v>
      </c>
      <c r="B171" s="417">
        <v>17</v>
      </c>
      <c r="C171" s="416">
        <v>35.5</v>
      </c>
    </row>
    <row r="172" spans="1:3" x14ac:dyDescent="0.2">
      <c r="A172" s="418">
        <v>500</v>
      </c>
      <c r="B172" s="417">
        <v>17</v>
      </c>
      <c r="C172" s="416">
        <v>43.9</v>
      </c>
    </row>
    <row r="173" spans="1:3" x14ac:dyDescent="0.2">
      <c r="A173" s="418">
        <v>560</v>
      </c>
      <c r="B173" s="417">
        <v>17</v>
      </c>
      <c r="C173" s="416">
        <v>55</v>
      </c>
    </row>
    <row r="174" spans="1:3" x14ac:dyDescent="0.2">
      <c r="A174" s="418">
        <v>630</v>
      </c>
      <c r="B174" s="417">
        <v>17</v>
      </c>
      <c r="C174" s="416">
        <v>69.599999999999994</v>
      </c>
    </row>
    <row r="175" spans="1:3" x14ac:dyDescent="0.2">
      <c r="A175" s="418">
        <v>710</v>
      </c>
      <c r="B175" s="417">
        <v>17</v>
      </c>
      <c r="C175" s="416">
        <v>88.4</v>
      </c>
    </row>
    <row r="176" spans="1:3" x14ac:dyDescent="0.2">
      <c r="A176" s="418">
        <v>800</v>
      </c>
      <c r="B176" s="417">
        <v>17</v>
      </c>
      <c r="C176" s="416">
        <v>112</v>
      </c>
    </row>
    <row r="177" spans="1:3" x14ac:dyDescent="0.2">
      <c r="A177" s="418">
        <v>900</v>
      </c>
      <c r="B177" s="417">
        <v>17</v>
      </c>
      <c r="C177" s="416">
        <v>142</v>
      </c>
    </row>
    <row r="178" spans="1:3" x14ac:dyDescent="0.2">
      <c r="A178" s="418">
        <v>1000</v>
      </c>
      <c r="B178" s="417">
        <v>17</v>
      </c>
      <c r="C178" s="416">
        <v>175</v>
      </c>
    </row>
    <row r="179" spans="1:3" x14ac:dyDescent="0.2">
      <c r="A179" s="418">
        <v>1200</v>
      </c>
      <c r="B179" s="417">
        <v>17</v>
      </c>
      <c r="C179" s="416">
        <v>252</v>
      </c>
    </row>
    <row r="180" spans="1:3" x14ac:dyDescent="0.2">
      <c r="A180" s="418">
        <v>1400</v>
      </c>
      <c r="B180" s="417">
        <v>17</v>
      </c>
      <c r="C180" s="416" t="s">
        <v>895</v>
      </c>
    </row>
    <row r="181" spans="1:3" x14ac:dyDescent="0.2">
      <c r="A181" s="418">
        <v>1600</v>
      </c>
      <c r="B181" s="417">
        <v>17</v>
      </c>
      <c r="C181" s="416" t="s">
        <v>895</v>
      </c>
    </row>
    <row r="182" spans="1:3" x14ac:dyDescent="0.2">
      <c r="A182" s="418">
        <v>25</v>
      </c>
      <c r="B182" s="417">
        <v>13.6</v>
      </c>
      <c r="C182" s="416">
        <v>0.14799999999999999</v>
      </c>
    </row>
    <row r="183" spans="1:3" x14ac:dyDescent="0.2">
      <c r="A183" s="418">
        <v>32</v>
      </c>
      <c r="B183" s="417">
        <v>13.6</v>
      </c>
      <c r="C183" s="416">
        <v>0.22900000000000001</v>
      </c>
    </row>
    <row r="184" spans="1:3" x14ac:dyDescent="0.2">
      <c r="A184" s="418">
        <v>40</v>
      </c>
      <c r="B184" s="417">
        <v>13.6</v>
      </c>
      <c r="C184" s="416">
        <v>0.35299999999999998</v>
      </c>
    </row>
    <row r="185" spans="1:3" x14ac:dyDescent="0.2">
      <c r="A185" s="418">
        <v>50</v>
      </c>
      <c r="B185" s="417">
        <v>13.6</v>
      </c>
      <c r="C185" s="416">
        <v>0.54500000000000004</v>
      </c>
    </row>
    <row r="186" spans="1:3" x14ac:dyDescent="0.2">
      <c r="A186" s="418">
        <v>63</v>
      </c>
      <c r="B186" s="417">
        <v>13.6</v>
      </c>
      <c r="C186" s="416">
        <v>0.86899999999999999</v>
      </c>
    </row>
    <row r="187" spans="1:3" x14ac:dyDescent="0.2">
      <c r="A187" s="418">
        <v>75</v>
      </c>
      <c r="B187" s="417">
        <v>13.6</v>
      </c>
      <c r="C187" s="416">
        <v>1.23</v>
      </c>
    </row>
    <row r="188" spans="1:3" x14ac:dyDescent="0.2">
      <c r="A188" s="418">
        <v>90</v>
      </c>
      <c r="B188" s="417">
        <v>13.6</v>
      </c>
      <c r="C188" s="416">
        <v>1.76</v>
      </c>
    </row>
    <row r="189" spans="1:3" x14ac:dyDescent="0.2">
      <c r="A189" s="418">
        <v>110</v>
      </c>
      <c r="B189" s="417">
        <v>13.6</v>
      </c>
      <c r="C189" s="416">
        <v>2.61</v>
      </c>
    </row>
    <row r="190" spans="1:3" x14ac:dyDescent="0.2">
      <c r="A190" s="418">
        <v>125</v>
      </c>
      <c r="B190" s="417">
        <v>13.6</v>
      </c>
      <c r="C190" s="416">
        <v>3.37</v>
      </c>
    </row>
    <row r="191" spans="1:3" x14ac:dyDescent="0.2">
      <c r="A191" s="418">
        <v>140</v>
      </c>
      <c r="B191" s="417">
        <v>13.6</v>
      </c>
      <c r="C191" s="416">
        <v>4.22</v>
      </c>
    </row>
    <row r="192" spans="1:3" x14ac:dyDescent="0.2">
      <c r="A192" s="418">
        <v>160</v>
      </c>
      <c r="B192" s="417">
        <v>13.6</v>
      </c>
      <c r="C192" s="416">
        <v>5.5</v>
      </c>
    </row>
    <row r="193" spans="1:3" x14ac:dyDescent="0.2">
      <c r="A193" s="418">
        <v>180</v>
      </c>
      <c r="B193" s="417">
        <v>13.6</v>
      </c>
      <c r="C193" s="416">
        <v>6.98</v>
      </c>
    </row>
    <row r="194" spans="1:3" x14ac:dyDescent="0.2">
      <c r="A194" s="418">
        <v>200</v>
      </c>
      <c r="B194" s="417">
        <v>13.6</v>
      </c>
      <c r="C194" s="416">
        <v>8.56</v>
      </c>
    </row>
    <row r="195" spans="1:3" x14ac:dyDescent="0.2">
      <c r="A195" s="418">
        <v>225</v>
      </c>
      <c r="B195" s="417">
        <v>13.6</v>
      </c>
      <c r="C195" s="416">
        <v>10.9</v>
      </c>
    </row>
    <row r="196" spans="1:3" x14ac:dyDescent="0.2">
      <c r="A196" s="418">
        <v>250</v>
      </c>
      <c r="B196" s="417">
        <v>13.6</v>
      </c>
      <c r="C196" s="416">
        <v>13.4</v>
      </c>
    </row>
    <row r="197" spans="1:3" x14ac:dyDescent="0.2">
      <c r="A197" s="418">
        <v>280</v>
      </c>
      <c r="B197" s="417">
        <v>13.6</v>
      </c>
      <c r="C197" s="416">
        <v>16.8</v>
      </c>
    </row>
    <row r="198" spans="1:3" x14ac:dyDescent="0.2">
      <c r="A198" s="418">
        <v>315</v>
      </c>
      <c r="B198" s="417">
        <v>13.6</v>
      </c>
      <c r="C198" s="416">
        <v>21.3</v>
      </c>
    </row>
    <row r="199" spans="1:3" x14ac:dyDescent="0.2">
      <c r="A199" s="418">
        <v>355</v>
      </c>
      <c r="B199" s="417">
        <v>13.6</v>
      </c>
      <c r="C199" s="416">
        <v>27</v>
      </c>
    </row>
    <row r="200" spans="1:3" x14ac:dyDescent="0.2">
      <c r="A200" s="418">
        <v>400</v>
      </c>
      <c r="B200" s="417">
        <v>13.6</v>
      </c>
      <c r="C200" s="416">
        <v>34.200000000000003</v>
      </c>
    </row>
    <row r="201" spans="1:3" x14ac:dyDescent="0.2">
      <c r="A201" s="418">
        <v>450</v>
      </c>
      <c r="B201" s="417">
        <v>13.6</v>
      </c>
      <c r="C201" s="416">
        <v>43.3</v>
      </c>
    </row>
    <row r="202" spans="1:3" x14ac:dyDescent="0.2">
      <c r="A202" s="418">
        <v>500</v>
      </c>
      <c r="B202" s="417">
        <v>13.6</v>
      </c>
      <c r="C202" s="416">
        <v>53.5</v>
      </c>
    </row>
    <row r="203" spans="1:3" x14ac:dyDescent="0.2">
      <c r="A203" s="418">
        <v>560</v>
      </c>
      <c r="B203" s="417">
        <v>13.6</v>
      </c>
      <c r="C203" s="416">
        <v>67.099999999999994</v>
      </c>
    </row>
    <row r="204" spans="1:3" x14ac:dyDescent="0.2">
      <c r="A204" s="418">
        <v>630</v>
      </c>
      <c r="B204" s="417">
        <v>13.6</v>
      </c>
      <c r="C204" s="416">
        <v>84.8</v>
      </c>
    </row>
    <row r="205" spans="1:3" x14ac:dyDescent="0.2">
      <c r="A205" s="418">
        <v>710</v>
      </c>
      <c r="B205" s="417">
        <v>13.6</v>
      </c>
      <c r="C205" s="416">
        <v>108</v>
      </c>
    </row>
    <row r="206" spans="1:3" x14ac:dyDescent="0.2">
      <c r="A206" s="418">
        <v>800</v>
      </c>
      <c r="B206" s="417">
        <v>13.6</v>
      </c>
      <c r="C206" s="416">
        <v>137</v>
      </c>
    </row>
    <row r="207" spans="1:3" x14ac:dyDescent="0.2">
      <c r="A207" s="418">
        <v>900</v>
      </c>
      <c r="B207" s="417">
        <v>13.6</v>
      </c>
      <c r="C207" s="416">
        <v>173</v>
      </c>
    </row>
    <row r="208" spans="1:3" x14ac:dyDescent="0.2">
      <c r="A208" s="418">
        <v>1000</v>
      </c>
      <c r="B208" s="417">
        <v>13.6</v>
      </c>
      <c r="C208" s="416">
        <v>214</v>
      </c>
    </row>
    <row r="209" spans="1:3" x14ac:dyDescent="0.2">
      <c r="A209" s="418">
        <v>1200</v>
      </c>
      <c r="B209" s="417">
        <v>13.6</v>
      </c>
      <c r="C209" s="416" t="s">
        <v>895</v>
      </c>
    </row>
    <row r="210" spans="1:3" x14ac:dyDescent="0.2">
      <c r="A210" s="418">
        <v>1400</v>
      </c>
      <c r="B210" s="417">
        <v>13.6</v>
      </c>
      <c r="C210" s="416" t="s">
        <v>895</v>
      </c>
    </row>
    <row r="211" spans="1:3" x14ac:dyDescent="0.2">
      <c r="A211" s="418">
        <v>1600</v>
      </c>
      <c r="B211" s="417">
        <v>13.6</v>
      </c>
      <c r="C211" s="416" t="s">
        <v>895</v>
      </c>
    </row>
    <row r="212" spans="1:3" x14ac:dyDescent="0.2">
      <c r="A212" s="418">
        <v>25</v>
      </c>
      <c r="B212" s="417">
        <v>11</v>
      </c>
      <c r="C212" s="416">
        <v>0.16900000000000001</v>
      </c>
    </row>
    <row r="213" spans="1:3" x14ac:dyDescent="0.2">
      <c r="A213" s="418">
        <v>32</v>
      </c>
      <c r="B213" s="417">
        <v>11</v>
      </c>
      <c r="C213" s="416">
        <v>0.27700000000000002</v>
      </c>
    </row>
    <row r="214" spans="1:3" x14ac:dyDescent="0.2">
      <c r="A214" s="418">
        <v>40</v>
      </c>
      <c r="B214" s="417">
        <v>11</v>
      </c>
      <c r="C214" s="416">
        <v>0.42699999999999999</v>
      </c>
    </row>
    <row r="215" spans="1:3" x14ac:dyDescent="0.2">
      <c r="A215" s="418">
        <v>50</v>
      </c>
      <c r="B215" s="417">
        <v>11</v>
      </c>
      <c r="C215" s="416">
        <v>0.66300000000000003</v>
      </c>
    </row>
    <row r="216" spans="1:3" x14ac:dyDescent="0.2">
      <c r="A216" s="418">
        <v>63</v>
      </c>
      <c r="B216" s="417">
        <v>11</v>
      </c>
      <c r="C216" s="416">
        <v>1.05</v>
      </c>
    </row>
    <row r="217" spans="1:3" x14ac:dyDescent="0.2">
      <c r="A217" s="418">
        <v>75</v>
      </c>
      <c r="B217" s="417">
        <v>11</v>
      </c>
      <c r="C217" s="416">
        <v>1.46</v>
      </c>
    </row>
    <row r="218" spans="1:3" x14ac:dyDescent="0.2">
      <c r="A218" s="418">
        <v>90</v>
      </c>
      <c r="B218" s="417">
        <v>11</v>
      </c>
      <c r="C218" s="416">
        <v>2.12</v>
      </c>
    </row>
    <row r="219" spans="1:3" x14ac:dyDescent="0.2">
      <c r="A219" s="418">
        <v>110</v>
      </c>
      <c r="B219" s="417">
        <v>11</v>
      </c>
      <c r="C219" s="416">
        <v>3.14</v>
      </c>
    </row>
    <row r="220" spans="1:3" x14ac:dyDescent="0.2">
      <c r="A220" s="418">
        <v>125</v>
      </c>
      <c r="B220" s="417">
        <v>11</v>
      </c>
      <c r="C220" s="416">
        <v>4.08</v>
      </c>
    </row>
    <row r="221" spans="1:3" x14ac:dyDescent="0.2">
      <c r="A221" s="418">
        <v>140</v>
      </c>
      <c r="B221" s="417">
        <v>11</v>
      </c>
      <c r="C221" s="416">
        <v>5.08</v>
      </c>
    </row>
    <row r="222" spans="1:3" x14ac:dyDescent="0.2">
      <c r="A222" s="418">
        <v>160</v>
      </c>
      <c r="B222" s="417">
        <v>11</v>
      </c>
      <c r="C222" s="416">
        <v>6.67</v>
      </c>
    </row>
    <row r="223" spans="1:3" x14ac:dyDescent="0.2">
      <c r="A223" s="418">
        <v>180</v>
      </c>
      <c r="B223" s="417">
        <v>11</v>
      </c>
      <c r="C223" s="416">
        <v>8.43</v>
      </c>
    </row>
    <row r="224" spans="1:3" x14ac:dyDescent="0.2">
      <c r="A224" s="418">
        <v>200</v>
      </c>
      <c r="B224" s="417">
        <v>11</v>
      </c>
      <c r="C224" s="416">
        <v>10.4</v>
      </c>
    </row>
    <row r="225" spans="1:3" x14ac:dyDescent="0.2">
      <c r="A225" s="418">
        <v>225</v>
      </c>
      <c r="B225" s="417">
        <v>11</v>
      </c>
      <c r="C225" s="416">
        <v>13.2</v>
      </c>
    </row>
    <row r="226" spans="1:3" x14ac:dyDescent="0.2">
      <c r="A226" s="418">
        <v>250</v>
      </c>
      <c r="B226" s="417">
        <v>11</v>
      </c>
      <c r="C226" s="416">
        <v>16.2</v>
      </c>
    </row>
    <row r="227" spans="1:3" x14ac:dyDescent="0.2">
      <c r="A227" s="418">
        <v>280</v>
      </c>
      <c r="B227" s="417">
        <v>11</v>
      </c>
      <c r="C227" s="416">
        <v>20.3</v>
      </c>
    </row>
    <row r="228" spans="1:3" x14ac:dyDescent="0.2">
      <c r="A228" s="418">
        <v>315</v>
      </c>
      <c r="B228" s="417">
        <v>11</v>
      </c>
      <c r="C228" s="416">
        <v>25.7</v>
      </c>
    </row>
    <row r="229" spans="1:3" x14ac:dyDescent="0.2">
      <c r="A229" s="418">
        <v>355</v>
      </c>
      <c r="B229" s="417">
        <v>11</v>
      </c>
      <c r="C229" s="416">
        <v>32.6</v>
      </c>
    </row>
    <row r="230" spans="1:3" x14ac:dyDescent="0.2">
      <c r="A230" s="418">
        <v>400</v>
      </c>
      <c r="B230" s="417">
        <v>11</v>
      </c>
      <c r="C230" s="416">
        <v>41.4</v>
      </c>
    </row>
    <row r="231" spans="1:3" x14ac:dyDescent="0.2">
      <c r="A231" s="418">
        <v>450</v>
      </c>
      <c r="B231" s="417">
        <v>11</v>
      </c>
      <c r="C231" s="416">
        <v>52.4</v>
      </c>
    </row>
    <row r="232" spans="1:3" x14ac:dyDescent="0.2">
      <c r="A232" s="418">
        <v>500</v>
      </c>
      <c r="B232" s="417">
        <v>11</v>
      </c>
      <c r="C232" s="416">
        <v>64.7</v>
      </c>
    </row>
    <row r="233" spans="1:3" x14ac:dyDescent="0.2">
      <c r="A233" s="418">
        <v>560</v>
      </c>
      <c r="B233" s="417">
        <v>11</v>
      </c>
      <c r="C233" s="416">
        <v>81</v>
      </c>
    </row>
    <row r="234" spans="1:3" x14ac:dyDescent="0.2">
      <c r="A234" s="418">
        <v>630</v>
      </c>
      <c r="B234" s="417">
        <v>11</v>
      </c>
      <c r="C234" s="416">
        <v>103</v>
      </c>
    </row>
    <row r="235" spans="1:3" x14ac:dyDescent="0.2">
      <c r="A235" s="418">
        <v>710</v>
      </c>
      <c r="B235" s="417">
        <v>11</v>
      </c>
      <c r="C235" s="416">
        <v>131</v>
      </c>
    </row>
    <row r="236" spans="1:3" x14ac:dyDescent="0.2">
      <c r="A236" s="418">
        <v>800</v>
      </c>
      <c r="B236" s="417">
        <v>11</v>
      </c>
      <c r="C236" s="416" t="s">
        <v>895</v>
      </c>
    </row>
    <row r="237" spans="1:3" x14ac:dyDescent="0.2">
      <c r="A237" s="418">
        <v>900</v>
      </c>
      <c r="B237" s="417">
        <v>11</v>
      </c>
      <c r="C237" s="416" t="s">
        <v>895</v>
      </c>
    </row>
    <row r="238" spans="1:3" x14ac:dyDescent="0.2">
      <c r="A238" s="418">
        <v>1000</v>
      </c>
      <c r="B238" s="417">
        <v>11</v>
      </c>
      <c r="C238" s="416" t="s">
        <v>895</v>
      </c>
    </row>
    <row r="239" spans="1:3" x14ac:dyDescent="0.2">
      <c r="A239" s="418">
        <v>1200</v>
      </c>
      <c r="B239" s="417">
        <v>11</v>
      </c>
      <c r="C239" s="416" t="s">
        <v>895</v>
      </c>
    </row>
    <row r="240" spans="1:3" x14ac:dyDescent="0.2">
      <c r="A240" s="418">
        <v>1400</v>
      </c>
      <c r="B240" s="417">
        <v>11</v>
      </c>
      <c r="C240" s="416" t="s">
        <v>895</v>
      </c>
    </row>
    <row r="241" spans="1:3" x14ac:dyDescent="0.2">
      <c r="A241" s="418">
        <v>1600</v>
      </c>
      <c r="B241" s="417">
        <v>11</v>
      </c>
      <c r="C241" s="416" t="s">
        <v>895</v>
      </c>
    </row>
    <row r="242" spans="1:3" x14ac:dyDescent="0.2">
      <c r="A242" s="418">
        <v>25</v>
      </c>
      <c r="B242" s="417">
        <v>9</v>
      </c>
      <c r="C242" s="416">
        <v>0.19800000000000001</v>
      </c>
    </row>
    <row r="243" spans="1:3" x14ac:dyDescent="0.2">
      <c r="A243" s="418">
        <v>32</v>
      </c>
      <c r="B243" s="417">
        <v>9</v>
      </c>
      <c r="C243" s="416">
        <v>0.32500000000000001</v>
      </c>
    </row>
    <row r="244" spans="1:3" x14ac:dyDescent="0.2">
      <c r="A244" s="418">
        <v>40</v>
      </c>
      <c r="B244" s="417">
        <v>9</v>
      </c>
      <c r="C244" s="416">
        <v>0.50700000000000001</v>
      </c>
    </row>
    <row r="245" spans="1:3" x14ac:dyDescent="0.2">
      <c r="A245" s="418">
        <v>50</v>
      </c>
      <c r="B245" s="417">
        <v>9</v>
      </c>
      <c r="C245" s="416">
        <v>0.78600000000000003</v>
      </c>
    </row>
    <row r="246" spans="1:3" x14ac:dyDescent="0.2">
      <c r="A246" s="418">
        <v>63</v>
      </c>
      <c r="B246" s="417">
        <v>9</v>
      </c>
      <c r="C246" s="416">
        <v>1.25</v>
      </c>
    </row>
    <row r="247" spans="1:3" x14ac:dyDescent="0.2">
      <c r="A247" s="418">
        <v>75</v>
      </c>
      <c r="B247" s="417">
        <v>9</v>
      </c>
      <c r="C247" s="416">
        <v>1.76</v>
      </c>
    </row>
    <row r="248" spans="1:3" x14ac:dyDescent="0.2">
      <c r="A248" s="418">
        <v>90</v>
      </c>
      <c r="B248" s="417">
        <v>9</v>
      </c>
      <c r="C248" s="416">
        <v>2.54</v>
      </c>
    </row>
    <row r="249" spans="1:3" x14ac:dyDescent="0.2">
      <c r="A249" s="418">
        <v>110</v>
      </c>
      <c r="B249" s="417">
        <v>9</v>
      </c>
      <c r="C249" s="416">
        <v>3.78</v>
      </c>
    </row>
    <row r="250" spans="1:3" x14ac:dyDescent="0.2">
      <c r="A250" s="418">
        <v>125</v>
      </c>
      <c r="B250" s="417">
        <v>9</v>
      </c>
      <c r="C250" s="416">
        <v>4.87</v>
      </c>
    </row>
    <row r="251" spans="1:3" x14ac:dyDescent="0.2">
      <c r="A251" s="418">
        <v>140</v>
      </c>
      <c r="B251" s="417">
        <v>9</v>
      </c>
      <c r="C251" s="416">
        <v>6.12</v>
      </c>
    </row>
    <row r="252" spans="1:3" x14ac:dyDescent="0.2">
      <c r="A252" s="418">
        <v>160</v>
      </c>
      <c r="B252" s="417">
        <v>9</v>
      </c>
      <c r="C252" s="416">
        <v>7.97</v>
      </c>
    </row>
    <row r="253" spans="1:3" x14ac:dyDescent="0.2">
      <c r="A253" s="418">
        <v>180</v>
      </c>
      <c r="B253" s="417">
        <v>9</v>
      </c>
      <c r="C253" s="416">
        <v>10.1</v>
      </c>
    </row>
    <row r="254" spans="1:3" x14ac:dyDescent="0.2">
      <c r="A254" s="418">
        <v>200</v>
      </c>
      <c r="B254" s="417">
        <v>9</v>
      </c>
      <c r="C254" s="416">
        <v>12.5</v>
      </c>
    </row>
    <row r="255" spans="1:3" x14ac:dyDescent="0.2">
      <c r="A255" s="418">
        <v>225</v>
      </c>
      <c r="B255" s="417">
        <v>9</v>
      </c>
      <c r="C255" s="416">
        <v>15.8</v>
      </c>
    </row>
    <row r="256" spans="1:3" x14ac:dyDescent="0.2">
      <c r="A256" s="418">
        <v>250</v>
      </c>
      <c r="B256" s="417">
        <v>9</v>
      </c>
      <c r="C256" s="416">
        <v>19.399999999999999</v>
      </c>
    </row>
    <row r="257" spans="1:3" x14ac:dyDescent="0.2">
      <c r="A257" s="418">
        <v>280</v>
      </c>
      <c r="B257" s="417">
        <v>9</v>
      </c>
      <c r="C257" s="416">
        <v>24.4</v>
      </c>
    </row>
    <row r="258" spans="1:3" x14ac:dyDescent="0.2">
      <c r="A258" s="418">
        <v>315</v>
      </c>
      <c r="B258" s="417">
        <v>9</v>
      </c>
      <c r="C258" s="416">
        <v>30.8</v>
      </c>
    </row>
    <row r="259" spans="1:3" x14ac:dyDescent="0.2">
      <c r="A259" s="418">
        <v>355</v>
      </c>
      <c r="B259" s="417">
        <v>9</v>
      </c>
      <c r="C259" s="416">
        <v>39.200000000000003</v>
      </c>
    </row>
    <row r="260" spans="1:3" x14ac:dyDescent="0.2">
      <c r="A260" s="418">
        <v>400</v>
      </c>
      <c r="B260" s="417">
        <v>9</v>
      </c>
      <c r="C260" s="416">
        <v>49.7</v>
      </c>
    </row>
    <row r="261" spans="1:3" x14ac:dyDescent="0.2">
      <c r="A261" s="418">
        <v>450</v>
      </c>
      <c r="B261" s="417">
        <v>9</v>
      </c>
      <c r="C261" s="416">
        <v>62.9</v>
      </c>
    </row>
    <row r="262" spans="1:3" x14ac:dyDescent="0.2">
      <c r="A262" s="418">
        <v>500</v>
      </c>
      <c r="B262" s="417">
        <v>9</v>
      </c>
      <c r="C262" s="416">
        <v>77.5</v>
      </c>
    </row>
    <row r="263" spans="1:3" x14ac:dyDescent="0.2">
      <c r="A263" s="418">
        <v>560</v>
      </c>
      <c r="B263" s="417">
        <v>9</v>
      </c>
      <c r="C263" s="416">
        <v>97.3</v>
      </c>
    </row>
    <row r="264" spans="1:3" x14ac:dyDescent="0.2">
      <c r="A264" s="418">
        <v>630</v>
      </c>
      <c r="B264" s="417">
        <v>9</v>
      </c>
      <c r="C264" s="416">
        <v>123</v>
      </c>
    </row>
    <row r="265" spans="1:3" x14ac:dyDescent="0.2">
      <c r="A265" s="418">
        <v>710</v>
      </c>
      <c r="B265" s="417">
        <v>9</v>
      </c>
      <c r="C265" s="416" t="s">
        <v>895</v>
      </c>
    </row>
    <row r="266" spans="1:3" x14ac:dyDescent="0.2">
      <c r="A266" s="418">
        <v>800</v>
      </c>
      <c r="B266" s="417">
        <v>9</v>
      </c>
      <c r="C266" s="416" t="s">
        <v>895</v>
      </c>
    </row>
    <row r="267" spans="1:3" x14ac:dyDescent="0.2">
      <c r="A267" s="418">
        <v>900</v>
      </c>
      <c r="B267" s="417">
        <v>9</v>
      </c>
      <c r="C267" s="416" t="s">
        <v>895</v>
      </c>
    </row>
    <row r="268" spans="1:3" x14ac:dyDescent="0.2">
      <c r="A268" s="418">
        <v>1000</v>
      </c>
      <c r="B268" s="417">
        <v>9</v>
      </c>
      <c r="C268" s="416" t="s">
        <v>895</v>
      </c>
    </row>
    <row r="269" spans="1:3" x14ac:dyDescent="0.2">
      <c r="A269" s="418">
        <v>1200</v>
      </c>
      <c r="B269" s="417">
        <v>9</v>
      </c>
      <c r="C269" s="416" t="s">
        <v>895</v>
      </c>
    </row>
    <row r="270" spans="1:3" x14ac:dyDescent="0.2">
      <c r="A270" s="418">
        <v>1400</v>
      </c>
      <c r="B270" s="417">
        <v>9</v>
      </c>
      <c r="C270" s="416" t="s">
        <v>895</v>
      </c>
    </row>
    <row r="271" spans="1:3" x14ac:dyDescent="0.2">
      <c r="A271" s="418">
        <v>1600</v>
      </c>
      <c r="B271" s="417">
        <v>9</v>
      </c>
      <c r="C271" s="416" t="s">
        <v>895</v>
      </c>
    </row>
    <row r="272" spans="1:3" x14ac:dyDescent="0.2">
      <c r="A272" s="418">
        <v>25</v>
      </c>
      <c r="B272" s="417">
        <v>7.4</v>
      </c>
      <c r="C272" s="416">
        <v>0.24</v>
      </c>
    </row>
    <row r="273" spans="1:3" x14ac:dyDescent="0.2">
      <c r="A273" s="418">
        <v>32</v>
      </c>
      <c r="B273" s="417">
        <v>7.4</v>
      </c>
      <c r="C273" s="416">
        <v>0.38500000000000001</v>
      </c>
    </row>
    <row r="274" spans="1:3" x14ac:dyDescent="0.2">
      <c r="A274" s="418">
        <v>40</v>
      </c>
      <c r="B274" s="417">
        <v>7.4</v>
      </c>
      <c r="C274" s="416">
        <v>0.6</v>
      </c>
    </row>
    <row r="275" spans="1:3" x14ac:dyDescent="0.2">
      <c r="A275" s="418">
        <v>50</v>
      </c>
      <c r="B275" s="417">
        <v>7.4</v>
      </c>
      <c r="C275" s="416">
        <v>0.93500000000000005</v>
      </c>
    </row>
    <row r="276" spans="1:3" x14ac:dyDescent="0.2">
      <c r="A276" s="418">
        <v>63</v>
      </c>
      <c r="B276" s="417">
        <v>7.4</v>
      </c>
      <c r="C276" s="416">
        <v>1.47</v>
      </c>
    </row>
    <row r="277" spans="1:3" x14ac:dyDescent="0.2">
      <c r="A277" s="418">
        <v>75</v>
      </c>
      <c r="B277" s="417">
        <v>7.4</v>
      </c>
      <c r="C277" s="416">
        <v>2.09</v>
      </c>
    </row>
    <row r="278" spans="1:3" x14ac:dyDescent="0.2">
      <c r="A278" s="418">
        <v>90</v>
      </c>
      <c r="B278" s="417">
        <v>7.4</v>
      </c>
      <c r="C278" s="416">
        <v>3</v>
      </c>
    </row>
    <row r="279" spans="1:3" x14ac:dyDescent="0.2">
      <c r="A279" s="418">
        <v>110</v>
      </c>
      <c r="B279" s="417">
        <v>7.4</v>
      </c>
      <c r="C279" s="416">
        <v>4.49</v>
      </c>
    </row>
    <row r="280" spans="1:3" x14ac:dyDescent="0.2">
      <c r="A280" s="418">
        <v>125</v>
      </c>
      <c r="B280" s="417">
        <v>7.4</v>
      </c>
      <c r="C280" s="416">
        <v>5.78</v>
      </c>
    </row>
    <row r="281" spans="1:3" x14ac:dyDescent="0.2">
      <c r="A281" s="418">
        <v>140</v>
      </c>
      <c r="B281" s="417">
        <v>7.4</v>
      </c>
      <c r="C281" s="416">
        <v>7.27</v>
      </c>
    </row>
    <row r="282" spans="1:3" x14ac:dyDescent="0.2">
      <c r="A282" s="418">
        <v>160</v>
      </c>
      <c r="B282" s="417">
        <v>7.4</v>
      </c>
      <c r="C282" s="416">
        <v>9.4600000000000009</v>
      </c>
    </row>
    <row r="283" spans="1:3" x14ac:dyDescent="0.2">
      <c r="A283" s="418">
        <v>180</v>
      </c>
      <c r="B283" s="417">
        <v>7.4</v>
      </c>
      <c r="C283" s="416">
        <v>12</v>
      </c>
    </row>
    <row r="284" spans="1:3" x14ac:dyDescent="0.2">
      <c r="A284" s="418">
        <v>200</v>
      </c>
      <c r="B284" s="417">
        <v>7.4</v>
      </c>
      <c r="C284" s="416">
        <v>14.8</v>
      </c>
    </row>
    <row r="285" spans="1:3" x14ac:dyDescent="0.2">
      <c r="A285" s="418">
        <v>225</v>
      </c>
      <c r="B285" s="417">
        <v>7.4</v>
      </c>
      <c r="C285" s="416">
        <v>18.7</v>
      </c>
    </row>
    <row r="286" spans="1:3" x14ac:dyDescent="0.2">
      <c r="A286" s="418">
        <v>250</v>
      </c>
      <c r="B286" s="417">
        <v>7.4</v>
      </c>
      <c r="C286" s="416">
        <v>23.1</v>
      </c>
    </row>
    <row r="287" spans="1:3" x14ac:dyDescent="0.2">
      <c r="A287" s="418">
        <v>280</v>
      </c>
      <c r="B287" s="417">
        <v>7.4</v>
      </c>
      <c r="C287" s="416">
        <v>28.9</v>
      </c>
    </row>
    <row r="288" spans="1:3" x14ac:dyDescent="0.2">
      <c r="A288" s="418">
        <v>315</v>
      </c>
      <c r="B288" s="417">
        <v>7.4</v>
      </c>
      <c r="C288" s="416">
        <v>36.6</v>
      </c>
    </row>
    <row r="289" spans="1:3" x14ac:dyDescent="0.2">
      <c r="A289" s="418">
        <v>355</v>
      </c>
      <c r="B289" s="417">
        <v>7.4</v>
      </c>
      <c r="C289" s="416">
        <v>46.4</v>
      </c>
    </row>
    <row r="290" spans="1:3" x14ac:dyDescent="0.2">
      <c r="A290" s="418">
        <v>400</v>
      </c>
      <c r="B290" s="417">
        <v>7.4</v>
      </c>
      <c r="C290" s="416">
        <v>59</v>
      </c>
    </row>
    <row r="291" spans="1:3" x14ac:dyDescent="0.2">
      <c r="A291" s="418">
        <v>450</v>
      </c>
      <c r="B291" s="417">
        <v>7.4</v>
      </c>
      <c r="C291" s="416">
        <v>74.599999999999994</v>
      </c>
    </row>
    <row r="292" spans="1:3" x14ac:dyDescent="0.2">
      <c r="A292" s="418">
        <v>500</v>
      </c>
      <c r="B292" s="417">
        <v>7.4</v>
      </c>
      <c r="C292" s="416">
        <v>92.1</v>
      </c>
    </row>
    <row r="293" spans="1:3" x14ac:dyDescent="0.2">
      <c r="A293" s="418">
        <v>560</v>
      </c>
      <c r="B293" s="417">
        <v>7.4</v>
      </c>
      <c r="C293" s="416" t="s">
        <v>895</v>
      </c>
    </row>
    <row r="294" spans="1:3" x14ac:dyDescent="0.2">
      <c r="A294" s="418">
        <v>630</v>
      </c>
      <c r="B294" s="417">
        <v>7.4</v>
      </c>
      <c r="C294" s="416" t="s">
        <v>895</v>
      </c>
    </row>
    <row r="295" spans="1:3" x14ac:dyDescent="0.2">
      <c r="A295" s="418">
        <v>710</v>
      </c>
      <c r="B295" s="417">
        <v>7.4</v>
      </c>
      <c r="C295" s="416" t="s">
        <v>895</v>
      </c>
    </row>
    <row r="296" spans="1:3" x14ac:dyDescent="0.2">
      <c r="A296" s="418">
        <v>800</v>
      </c>
      <c r="B296" s="417">
        <v>7.4</v>
      </c>
      <c r="C296" s="416" t="s">
        <v>895</v>
      </c>
    </row>
    <row r="297" spans="1:3" x14ac:dyDescent="0.2">
      <c r="A297" s="418">
        <v>900</v>
      </c>
      <c r="B297" s="417">
        <v>7.4</v>
      </c>
      <c r="C297" s="416" t="s">
        <v>895</v>
      </c>
    </row>
    <row r="298" spans="1:3" x14ac:dyDescent="0.2">
      <c r="A298" s="418">
        <v>1000</v>
      </c>
      <c r="B298" s="417">
        <v>7.4</v>
      </c>
      <c r="C298" s="416" t="s">
        <v>895</v>
      </c>
    </row>
    <row r="299" spans="1:3" x14ac:dyDescent="0.2">
      <c r="A299" s="418">
        <v>1200</v>
      </c>
      <c r="B299" s="417">
        <v>7.4</v>
      </c>
      <c r="C299" s="416" t="s">
        <v>895</v>
      </c>
    </row>
    <row r="300" spans="1:3" x14ac:dyDescent="0.2">
      <c r="A300" s="418">
        <v>1400</v>
      </c>
      <c r="B300" s="417">
        <v>7.4</v>
      </c>
      <c r="C300" s="416" t="s">
        <v>895</v>
      </c>
    </row>
    <row r="301" spans="1:3" x14ac:dyDescent="0.2">
      <c r="A301" s="418">
        <v>1600</v>
      </c>
      <c r="B301" s="417">
        <v>7.4</v>
      </c>
      <c r="C301" s="416" t="s">
        <v>895</v>
      </c>
    </row>
    <row r="302" spans="1:3" x14ac:dyDescent="0.2">
      <c r="A302" s="418">
        <v>25</v>
      </c>
      <c r="B302" s="417">
        <v>6</v>
      </c>
      <c r="C302" s="416">
        <v>0.27700000000000002</v>
      </c>
    </row>
    <row r="303" spans="1:3" x14ac:dyDescent="0.2">
      <c r="A303" s="418">
        <v>32</v>
      </c>
      <c r="B303" s="417">
        <v>6</v>
      </c>
      <c r="C303" s="416">
        <v>0.45300000000000001</v>
      </c>
    </row>
    <row r="304" spans="1:3" x14ac:dyDescent="0.2">
      <c r="A304" s="418">
        <v>40</v>
      </c>
      <c r="B304" s="417">
        <v>6</v>
      </c>
      <c r="C304" s="416">
        <v>0.70099999999999996</v>
      </c>
    </row>
    <row r="305" spans="1:3" x14ac:dyDescent="0.2">
      <c r="A305" s="418">
        <v>50</v>
      </c>
      <c r="B305" s="417">
        <v>6</v>
      </c>
      <c r="C305" s="416">
        <v>1.47</v>
      </c>
    </row>
    <row r="306" spans="1:3" x14ac:dyDescent="0.2">
      <c r="A306" s="418">
        <v>63</v>
      </c>
      <c r="B306" s="417">
        <v>6</v>
      </c>
      <c r="C306" s="416">
        <v>1.73</v>
      </c>
    </row>
    <row r="307" spans="1:3" x14ac:dyDescent="0.2">
      <c r="A307" s="418">
        <v>75</v>
      </c>
      <c r="B307" s="417">
        <v>6</v>
      </c>
      <c r="C307" s="416">
        <v>2.4500000000000002</v>
      </c>
    </row>
    <row r="308" spans="1:3" x14ac:dyDescent="0.2">
      <c r="A308" s="418">
        <v>90</v>
      </c>
      <c r="B308" s="417">
        <v>6</v>
      </c>
      <c r="C308" s="416">
        <v>3.52</v>
      </c>
    </row>
    <row r="309" spans="1:3" x14ac:dyDescent="0.2">
      <c r="A309" s="418">
        <v>110</v>
      </c>
      <c r="B309" s="417">
        <v>6</v>
      </c>
      <c r="C309" s="416">
        <v>5.25</v>
      </c>
    </row>
    <row r="310" spans="1:3" x14ac:dyDescent="0.2">
      <c r="A310" s="418">
        <v>125</v>
      </c>
      <c r="B310" s="417">
        <v>6</v>
      </c>
      <c r="C310" s="416">
        <v>6.77</v>
      </c>
    </row>
    <row r="311" spans="1:3" x14ac:dyDescent="0.2">
      <c r="A311" s="418">
        <v>140</v>
      </c>
      <c r="B311" s="417">
        <v>6</v>
      </c>
      <c r="C311" s="416">
        <v>8.49</v>
      </c>
    </row>
    <row r="312" spans="1:3" x14ac:dyDescent="0.2">
      <c r="A312" s="418">
        <v>160</v>
      </c>
      <c r="B312" s="417">
        <v>6</v>
      </c>
      <c r="C312" s="416">
        <v>11.1</v>
      </c>
    </row>
    <row r="313" spans="1:3" x14ac:dyDescent="0.2">
      <c r="A313" s="418">
        <v>180</v>
      </c>
      <c r="B313" s="417">
        <v>6</v>
      </c>
      <c r="C313" s="416">
        <v>14</v>
      </c>
    </row>
    <row r="314" spans="1:3" x14ac:dyDescent="0.2">
      <c r="A314" s="418">
        <v>200</v>
      </c>
      <c r="B314" s="417">
        <v>6</v>
      </c>
      <c r="C314" s="416">
        <v>17.3</v>
      </c>
    </row>
    <row r="315" spans="1:3" x14ac:dyDescent="0.2">
      <c r="A315" s="418">
        <v>225</v>
      </c>
      <c r="B315" s="417">
        <v>6</v>
      </c>
      <c r="C315" s="416">
        <v>21.9</v>
      </c>
    </row>
    <row r="316" spans="1:3" x14ac:dyDescent="0.2">
      <c r="A316" s="418">
        <v>250</v>
      </c>
      <c r="B316" s="417">
        <v>6</v>
      </c>
      <c r="C316" s="416">
        <v>27</v>
      </c>
    </row>
    <row r="317" spans="1:3" x14ac:dyDescent="0.2">
      <c r="A317" s="418">
        <v>280</v>
      </c>
      <c r="B317" s="417">
        <v>6</v>
      </c>
      <c r="C317" s="416">
        <v>33.9</v>
      </c>
    </row>
    <row r="318" spans="1:3" x14ac:dyDescent="0.2">
      <c r="A318" s="418">
        <v>315</v>
      </c>
      <c r="B318" s="417">
        <v>6</v>
      </c>
      <c r="C318" s="416">
        <v>42.8</v>
      </c>
    </row>
    <row r="319" spans="1:3" x14ac:dyDescent="0.2">
      <c r="A319" s="418">
        <v>355</v>
      </c>
      <c r="B319" s="417">
        <v>6</v>
      </c>
      <c r="C319" s="416">
        <v>54.4</v>
      </c>
    </row>
    <row r="320" spans="1:3" x14ac:dyDescent="0.2">
      <c r="A320" s="418">
        <v>400</v>
      </c>
      <c r="B320" s="417">
        <v>6</v>
      </c>
      <c r="C320" s="416">
        <v>69</v>
      </c>
    </row>
    <row r="321" spans="1:3" x14ac:dyDescent="0.2">
      <c r="A321" s="418">
        <v>450</v>
      </c>
      <c r="B321" s="417">
        <v>6</v>
      </c>
      <c r="C321" s="416" t="s">
        <v>895</v>
      </c>
    </row>
    <row r="322" spans="1:3" x14ac:dyDescent="0.2">
      <c r="A322" s="418">
        <v>500</v>
      </c>
      <c r="B322" s="417">
        <v>6</v>
      </c>
      <c r="C322" s="416" t="s">
        <v>895</v>
      </c>
    </row>
    <row r="323" spans="1:3" x14ac:dyDescent="0.2">
      <c r="A323" s="418">
        <v>560</v>
      </c>
      <c r="B323" s="417">
        <v>6</v>
      </c>
      <c r="C323" s="416" t="s">
        <v>895</v>
      </c>
    </row>
    <row r="324" spans="1:3" x14ac:dyDescent="0.2">
      <c r="A324" s="418">
        <v>630</v>
      </c>
      <c r="B324" s="417">
        <v>6</v>
      </c>
      <c r="C324" s="416" t="s">
        <v>895</v>
      </c>
    </row>
    <row r="325" spans="1:3" x14ac:dyDescent="0.2">
      <c r="A325" s="418">
        <v>710</v>
      </c>
      <c r="B325" s="417">
        <v>6</v>
      </c>
      <c r="C325" s="416" t="s">
        <v>895</v>
      </c>
    </row>
    <row r="326" spans="1:3" x14ac:dyDescent="0.2">
      <c r="A326" s="418">
        <v>800</v>
      </c>
      <c r="B326" s="417">
        <v>6</v>
      </c>
      <c r="C326" s="416" t="s">
        <v>895</v>
      </c>
    </row>
    <row r="327" spans="1:3" x14ac:dyDescent="0.2">
      <c r="A327" s="418">
        <v>900</v>
      </c>
      <c r="B327" s="417">
        <v>6</v>
      </c>
      <c r="C327" s="416" t="s">
        <v>895</v>
      </c>
    </row>
    <row r="328" spans="1:3" x14ac:dyDescent="0.2">
      <c r="A328" s="418">
        <v>1000</v>
      </c>
      <c r="B328" s="417">
        <v>6</v>
      </c>
      <c r="C328" s="416" t="s">
        <v>895</v>
      </c>
    </row>
    <row r="329" spans="1:3" x14ac:dyDescent="0.2">
      <c r="A329" s="418">
        <v>1200</v>
      </c>
      <c r="B329" s="417">
        <v>6</v>
      </c>
      <c r="C329" s="416" t="s">
        <v>895</v>
      </c>
    </row>
    <row r="330" spans="1:3" x14ac:dyDescent="0.2">
      <c r="A330" s="418">
        <v>1400</v>
      </c>
      <c r="B330" s="417">
        <v>6</v>
      </c>
      <c r="C330" s="416" t="s">
        <v>895</v>
      </c>
    </row>
    <row r="331" spans="1:3" x14ac:dyDescent="0.2">
      <c r="A331" s="418">
        <v>1600</v>
      </c>
      <c r="B331" s="417">
        <v>6</v>
      </c>
      <c r="C331" s="416" t="s">
        <v>895</v>
      </c>
    </row>
  </sheetData>
  <sheetProtection password="CE28" sheet="1" objects="1" scenarios="1"/>
  <pageMargins left="1.2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BD29-7A07-4326-BA9D-C1DBD0529878}">
  <dimension ref="A1:I23"/>
  <sheetViews>
    <sheetView workbookViewId="0">
      <selection sqref="A1:X331"/>
    </sheetView>
  </sheetViews>
  <sheetFormatPr defaultRowHeight="15" x14ac:dyDescent="0.25"/>
  <cols>
    <col min="1" max="1" width="9.140625" style="420"/>
    <col min="2" max="2" width="28.28515625" style="420" customWidth="1"/>
    <col min="3" max="3" width="29.5703125" style="420" customWidth="1"/>
    <col min="4" max="16384" width="9.140625" style="420"/>
  </cols>
  <sheetData>
    <row r="1" spans="1:9" x14ac:dyDescent="0.25">
      <c r="A1" s="422"/>
      <c r="B1" s="422" t="s">
        <v>898</v>
      </c>
      <c r="C1" s="422" t="s">
        <v>897</v>
      </c>
      <c r="D1" s="422"/>
      <c r="E1" s="422"/>
    </row>
    <row r="2" spans="1:9" x14ac:dyDescent="0.25">
      <c r="A2" s="418">
        <v>63</v>
      </c>
      <c r="B2" s="422">
        <v>1444</v>
      </c>
      <c r="C2" s="422">
        <v>17328</v>
      </c>
      <c r="D2" s="422">
        <v>1</v>
      </c>
      <c r="E2" s="421">
        <f t="shared" ref="E2:E23" si="0">D2/B2</f>
        <v>6.925207756232687E-4</v>
      </c>
    </row>
    <row r="3" spans="1:9" x14ac:dyDescent="0.25">
      <c r="A3" s="418">
        <v>90</v>
      </c>
      <c r="B3" s="422">
        <v>676</v>
      </c>
      <c r="C3" s="422">
        <v>8112</v>
      </c>
      <c r="D3" s="422">
        <v>1</v>
      </c>
      <c r="E3" s="421">
        <f t="shared" si="0"/>
        <v>1.4792899408284023E-3</v>
      </c>
    </row>
    <row r="4" spans="1:9" x14ac:dyDescent="0.25">
      <c r="A4" s="418">
        <v>110</v>
      </c>
      <c r="B4" s="422">
        <v>450</v>
      </c>
      <c r="C4" s="422">
        <v>5400</v>
      </c>
      <c r="D4" s="422">
        <v>1</v>
      </c>
      <c r="E4" s="421">
        <f t="shared" si="0"/>
        <v>2.2222222222222222E-3</v>
      </c>
    </row>
    <row r="5" spans="1:9" x14ac:dyDescent="0.25">
      <c r="A5" s="418">
        <v>160</v>
      </c>
      <c r="B5" s="422">
        <v>220</v>
      </c>
      <c r="C5" s="422">
        <v>2640</v>
      </c>
      <c r="D5" s="422">
        <v>1</v>
      </c>
      <c r="E5" s="421">
        <f t="shared" si="0"/>
        <v>4.5454545454545452E-3</v>
      </c>
    </row>
    <row r="6" spans="1:9" x14ac:dyDescent="0.25">
      <c r="A6" s="418">
        <v>200</v>
      </c>
      <c r="B6" s="422">
        <v>123</v>
      </c>
      <c r="C6" s="422">
        <v>1476</v>
      </c>
      <c r="D6" s="422">
        <v>1</v>
      </c>
      <c r="E6" s="421">
        <f t="shared" si="0"/>
        <v>8.130081300813009E-3</v>
      </c>
    </row>
    <row r="7" spans="1:9" x14ac:dyDescent="0.25">
      <c r="A7" s="418">
        <v>225</v>
      </c>
      <c r="B7" s="422">
        <v>110</v>
      </c>
      <c r="C7" s="422">
        <v>1320</v>
      </c>
      <c r="D7" s="422">
        <v>1</v>
      </c>
      <c r="E7" s="421">
        <f t="shared" si="0"/>
        <v>9.0909090909090905E-3</v>
      </c>
    </row>
    <row r="8" spans="1:9" x14ac:dyDescent="0.25">
      <c r="A8" s="418">
        <v>250</v>
      </c>
      <c r="B8" s="422">
        <v>90</v>
      </c>
      <c r="C8" s="422">
        <v>1080</v>
      </c>
      <c r="D8" s="422">
        <v>1</v>
      </c>
      <c r="E8" s="421">
        <f t="shared" si="0"/>
        <v>1.1111111111111112E-2</v>
      </c>
    </row>
    <row r="9" spans="1:9" x14ac:dyDescent="0.25">
      <c r="A9" s="418">
        <v>280</v>
      </c>
      <c r="B9" s="422">
        <v>72</v>
      </c>
      <c r="C9" s="422">
        <v>864</v>
      </c>
      <c r="D9" s="422">
        <v>1</v>
      </c>
      <c r="E9" s="421">
        <f t="shared" si="0"/>
        <v>1.3888888888888888E-2</v>
      </c>
    </row>
    <row r="10" spans="1:9" x14ac:dyDescent="0.25">
      <c r="A10" s="418">
        <v>315</v>
      </c>
      <c r="B10" s="422">
        <v>56</v>
      </c>
      <c r="C10" s="422">
        <v>672</v>
      </c>
      <c r="D10" s="422">
        <v>1</v>
      </c>
      <c r="E10" s="421">
        <f t="shared" si="0"/>
        <v>1.7857142857142856E-2</v>
      </c>
    </row>
    <row r="11" spans="1:9" x14ac:dyDescent="0.25">
      <c r="A11" s="418">
        <v>355</v>
      </c>
      <c r="B11" s="422">
        <v>42</v>
      </c>
      <c r="C11" s="422">
        <v>504</v>
      </c>
      <c r="D11" s="422">
        <v>1</v>
      </c>
      <c r="E11" s="421">
        <f t="shared" si="0"/>
        <v>2.3809523809523808E-2</v>
      </c>
    </row>
    <row r="12" spans="1:9" x14ac:dyDescent="0.25">
      <c r="A12" s="418">
        <v>400</v>
      </c>
      <c r="B12" s="422">
        <v>33</v>
      </c>
      <c r="C12" s="422">
        <v>396</v>
      </c>
      <c r="D12" s="422">
        <v>1</v>
      </c>
      <c r="E12" s="421">
        <f t="shared" si="0"/>
        <v>3.0303030303030304E-2</v>
      </c>
    </row>
    <row r="13" spans="1:9" x14ac:dyDescent="0.25">
      <c r="A13" s="418">
        <v>450</v>
      </c>
      <c r="B13" s="422">
        <v>26</v>
      </c>
      <c r="C13" s="422">
        <v>312</v>
      </c>
      <c r="D13" s="422">
        <v>1</v>
      </c>
      <c r="E13" s="421">
        <f t="shared" si="0"/>
        <v>3.8461538461538464E-2</v>
      </c>
      <c r="H13" s="424"/>
      <c r="I13" s="423"/>
    </row>
    <row r="14" spans="1:9" x14ac:dyDescent="0.25">
      <c r="A14" s="418">
        <v>500</v>
      </c>
      <c r="B14" s="422">
        <v>20</v>
      </c>
      <c r="C14" s="422">
        <v>240</v>
      </c>
      <c r="D14" s="422">
        <v>1</v>
      </c>
      <c r="E14" s="421">
        <f t="shared" si="0"/>
        <v>0.05</v>
      </c>
    </row>
    <row r="15" spans="1:9" x14ac:dyDescent="0.25">
      <c r="A15" s="418">
        <v>560</v>
      </c>
      <c r="B15" s="422">
        <v>16</v>
      </c>
      <c r="C15" s="422">
        <v>192</v>
      </c>
      <c r="D15" s="422">
        <v>1</v>
      </c>
      <c r="E15" s="421">
        <f t="shared" si="0"/>
        <v>6.25E-2</v>
      </c>
    </row>
    <row r="16" spans="1:9" x14ac:dyDescent="0.25">
      <c r="A16" s="418">
        <v>630</v>
      </c>
      <c r="B16" s="422">
        <v>12</v>
      </c>
      <c r="C16" s="422">
        <v>132</v>
      </c>
      <c r="D16" s="422">
        <v>1</v>
      </c>
      <c r="E16" s="421">
        <f t="shared" si="0"/>
        <v>8.3333333333333329E-2</v>
      </c>
    </row>
    <row r="17" spans="1:5" x14ac:dyDescent="0.25">
      <c r="A17" s="418">
        <v>710</v>
      </c>
      <c r="B17" s="422">
        <v>9</v>
      </c>
      <c r="C17" s="422">
        <v>108</v>
      </c>
      <c r="D17" s="422">
        <v>1</v>
      </c>
      <c r="E17" s="421">
        <f t="shared" si="0"/>
        <v>0.1111111111111111</v>
      </c>
    </row>
    <row r="18" spans="1:5" x14ac:dyDescent="0.25">
      <c r="A18" s="418">
        <v>800</v>
      </c>
      <c r="B18" s="422">
        <v>8</v>
      </c>
      <c r="C18" s="422">
        <v>96</v>
      </c>
      <c r="D18" s="422">
        <v>1</v>
      </c>
      <c r="E18" s="421">
        <f t="shared" si="0"/>
        <v>0.125</v>
      </c>
    </row>
    <row r="19" spans="1:5" x14ac:dyDescent="0.25">
      <c r="A19" s="418">
        <v>900</v>
      </c>
      <c r="B19" s="422">
        <v>5</v>
      </c>
      <c r="C19" s="422">
        <v>60</v>
      </c>
      <c r="D19" s="422">
        <v>1</v>
      </c>
      <c r="E19" s="421">
        <f t="shared" si="0"/>
        <v>0.2</v>
      </c>
    </row>
    <row r="20" spans="1:5" x14ac:dyDescent="0.25">
      <c r="A20" s="418">
        <v>1000</v>
      </c>
      <c r="B20" s="422">
        <v>4</v>
      </c>
      <c r="C20" s="422">
        <v>48</v>
      </c>
      <c r="D20" s="422">
        <v>1</v>
      </c>
      <c r="E20" s="421">
        <f t="shared" si="0"/>
        <v>0.25</v>
      </c>
    </row>
    <row r="21" spans="1:5" x14ac:dyDescent="0.25">
      <c r="A21" s="418">
        <v>1200</v>
      </c>
      <c r="B21" s="422">
        <v>3</v>
      </c>
      <c r="C21" s="422">
        <v>36</v>
      </c>
      <c r="D21" s="422">
        <v>1</v>
      </c>
      <c r="E21" s="421">
        <f t="shared" si="0"/>
        <v>0.33333333333333331</v>
      </c>
    </row>
    <row r="22" spans="1:5" x14ac:dyDescent="0.25">
      <c r="A22" s="418">
        <v>1400</v>
      </c>
      <c r="B22" s="422">
        <v>2</v>
      </c>
      <c r="C22" s="422">
        <v>24</v>
      </c>
      <c r="D22" s="422">
        <v>1</v>
      </c>
      <c r="E22" s="421">
        <f t="shared" si="0"/>
        <v>0.5</v>
      </c>
    </row>
    <row r="23" spans="1:5" x14ac:dyDescent="0.25">
      <c r="A23" s="418">
        <v>1600</v>
      </c>
      <c r="B23" s="422">
        <v>1</v>
      </c>
      <c r="C23" s="422">
        <v>12</v>
      </c>
      <c r="D23" s="422">
        <v>1</v>
      </c>
      <c r="E23" s="421">
        <f t="shared" si="0"/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7587-CD05-4061-8483-DBC81F751C6D}">
  <sheetPr>
    <tabColor rgb="FF00B0F0"/>
  </sheetPr>
  <dimension ref="B1:AD59"/>
  <sheetViews>
    <sheetView tabSelected="1" zoomScaleNormal="100" zoomScaleSheetLayoutView="160" workbookViewId="0">
      <selection activeCell="E18" sqref="E18"/>
    </sheetView>
  </sheetViews>
  <sheetFormatPr defaultRowHeight="12.75" x14ac:dyDescent="0.25"/>
  <cols>
    <col min="1" max="1" width="5.85546875" style="329" customWidth="1"/>
    <col min="2" max="2" width="31.7109375" style="329" customWidth="1"/>
    <col min="3" max="3" width="11.28515625" style="330" customWidth="1"/>
    <col min="4" max="4" width="81.85546875" style="329" customWidth="1"/>
    <col min="5" max="5" width="21.28515625" style="330" customWidth="1"/>
    <col min="6" max="16384" width="9.140625" style="329"/>
  </cols>
  <sheetData>
    <row r="1" spans="2:30" ht="13.5" thickBot="1" x14ac:dyDescent="0.3"/>
    <row r="2" spans="2:30" s="88" customFormat="1" ht="39" customHeight="1" thickBot="1" x14ac:dyDescent="0.3">
      <c r="B2" s="572"/>
      <c r="C2" s="574" t="s">
        <v>936</v>
      </c>
      <c r="D2" s="575"/>
      <c r="E2" s="576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</row>
    <row r="3" spans="2:30" s="88" customFormat="1" ht="51.75" customHeight="1" thickBot="1" x14ac:dyDescent="0.3">
      <c r="B3" s="573"/>
      <c r="C3" s="577" t="s">
        <v>935</v>
      </c>
      <c r="D3" s="578"/>
      <c r="E3" s="579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2:30" ht="25.5" x14ac:dyDescent="0.25">
      <c r="B4" s="485" t="s">
        <v>953</v>
      </c>
      <c r="C4" s="486" t="s">
        <v>954</v>
      </c>
      <c r="D4" s="487" t="s">
        <v>938</v>
      </c>
      <c r="E4" s="488" t="s">
        <v>955</v>
      </c>
    </row>
    <row r="5" spans="2:30" s="330" customFormat="1" x14ac:dyDescent="0.25">
      <c r="B5" s="586" t="s">
        <v>1145</v>
      </c>
      <c r="C5" s="565"/>
      <c r="D5" s="565"/>
      <c r="E5" s="566"/>
    </row>
    <row r="6" spans="2:30" ht="75.95" customHeight="1" x14ac:dyDescent="0.25">
      <c r="B6" s="489"/>
      <c r="C6" s="490" t="s">
        <v>876</v>
      </c>
      <c r="D6" s="491" t="s">
        <v>873</v>
      </c>
      <c r="E6" s="492">
        <v>90000</v>
      </c>
    </row>
    <row r="7" spans="2:30" s="330" customFormat="1" x14ac:dyDescent="0.25">
      <c r="B7" s="586" t="s">
        <v>1146</v>
      </c>
      <c r="C7" s="565"/>
      <c r="D7" s="565"/>
      <c r="E7" s="566"/>
    </row>
    <row r="8" spans="2:30" ht="84" customHeight="1" x14ac:dyDescent="0.25">
      <c r="B8" s="489"/>
      <c r="C8" s="490" t="s">
        <v>876</v>
      </c>
      <c r="D8" s="491" t="s">
        <v>872</v>
      </c>
      <c r="E8" s="492">
        <v>138000</v>
      </c>
    </row>
    <row r="9" spans="2:30" s="330" customFormat="1" x14ac:dyDescent="0.25">
      <c r="B9" s="586" t="s">
        <v>1147</v>
      </c>
      <c r="C9" s="565"/>
      <c r="D9" s="565"/>
      <c r="E9" s="566"/>
    </row>
    <row r="10" spans="2:30" ht="95.1" customHeight="1" x14ac:dyDescent="0.25">
      <c r="B10" s="489"/>
      <c r="C10" s="490" t="s">
        <v>876</v>
      </c>
      <c r="D10" s="491" t="s">
        <v>871</v>
      </c>
      <c r="E10" s="492">
        <v>216000</v>
      </c>
    </row>
    <row r="11" spans="2:30" s="330" customFormat="1" x14ac:dyDescent="0.25">
      <c r="B11" s="586" t="s">
        <v>1148</v>
      </c>
      <c r="C11" s="565"/>
      <c r="D11" s="565"/>
      <c r="E11" s="566"/>
    </row>
    <row r="12" spans="2:30" ht="84.95" customHeight="1" x14ac:dyDescent="0.25">
      <c r="B12" s="489"/>
      <c r="C12" s="490" t="s">
        <v>1165</v>
      </c>
      <c r="D12" s="491" t="s">
        <v>1173</v>
      </c>
      <c r="E12" s="492">
        <v>210000</v>
      </c>
    </row>
    <row r="13" spans="2:30" s="330" customFormat="1" x14ac:dyDescent="0.25">
      <c r="B13" s="586" t="s">
        <v>1149</v>
      </c>
      <c r="C13" s="565"/>
      <c r="D13" s="565"/>
      <c r="E13" s="566"/>
    </row>
    <row r="14" spans="2:30" ht="95.1" customHeight="1" x14ac:dyDescent="0.25">
      <c r="B14" s="489"/>
      <c r="C14" s="490" t="s">
        <v>1165</v>
      </c>
      <c r="D14" s="491" t="s">
        <v>1166</v>
      </c>
      <c r="E14" s="492">
        <v>420000</v>
      </c>
    </row>
    <row r="15" spans="2:30" x14ac:dyDescent="0.25">
      <c r="B15" s="583" t="s">
        <v>956</v>
      </c>
      <c r="C15" s="584"/>
      <c r="D15" s="584"/>
      <c r="E15" s="585"/>
    </row>
    <row r="16" spans="2:30" ht="93" customHeight="1" x14ac:dyDescent="0.25">
      <c r="B16" s="489"/>
      <c r="C16" s="490" t="s">
        <v>1167</v>
      </c>
      <c r="D16" s="491" t="s">
        <v>1174</v>
      </c>
      <c r="E16" s="492">
        <v>528000</v>
      </c>
    </row>
    <row r="17" spans="2:5" s="330" customFormat="1" x14ac:dyDescent="0.25">
      <c r="B17" s="564" t="s">
        <v>957</v>
      </c>
      <c r="C17" s="565"/>
      <c r="D17" s="565"/>
      <c r="E17" s="566"/>
    </row>
    <row r="18" spans="2:5" ht="84.95" customHeight="1" x14ac:dyDescent="0.25">
      <c r="B18" s="489"/>
      <c r="C18" s="490" t="s">
        <v>1168</v>
      </c>
      <c r="D18" s="491" t="s">
        <v>1171</v>
      </c>
      <c r="E18" s="492">
        <v>792000</v>
      </c>
    </row>
    <row r="19" spans="2:5" ht="15" customHeight="1" x14ac:dyDescent="0.25">
      <c r="B19" s="586" t="s">
        <v>1150</v>
      </c>
      <c r="C19" s="565"/>
      <c r="D19" s="565"/>
      <c r="E19" s="566"/>
    </row>
    <row r="20" spans="2:5" ht="86.25" customHeight="1" x14ac:dyDescent="0.25">
      <c r="B20" s="489"/>
      <c r="C20" s="490" t="s">
        <v>874</v>
      </c>
      <c r="D20" s="491" t="s">
        <v>870</v>
      </c>
      <c r="E20" s="492">
        <v>954000</v>
      </c>
    </row>
    <row r="21" spans="2:5" s="330" customFormat="1" x14ac:dyDescent="0.25">
      <c r="B21" s="586" t="s">
        <v>1151</v>
      </c>
      <c r="C21" s="565"/>
      <c r="D21" s="565"/>
      <c r="E21" s="566"/>
    </row>
    <row r="22" spans="2:5" ht="84.75" customHeight="1" x14ac:dyDescent="0.25">
      <c r="B22" s="489"/>
      <c r="C22" s="490" t="s">
        <v>939</v>
      </c>
      <c r="D22" s="491" t="s">
        <v>869</v>
      </c>
      <c r="E22" s="492">
        <v>1992000</v>
      </c>
    </row>
    <row r="23" spans="2:5" x14ac:dyDescent="0.25">
      <c r="B23" s="926" t="s">
        <v>1152</v>
      </c>
      <c r="C23" s="584"/>
      <c r="D23" s="584"/>
      <c r="E23" s="585"/>
    </row>
    <row r="24" spans="2:5" ht="86.25" customHeight="1" x14ac:dyDescent="0.25">
      <c r="B24" s="489"/>
      <c r="C24" s="490" t="s">
        <v>940</v>
      </c>
      <c r="D24" s="491" t="s">
        <v>868</v>
      </c>
      <c r="E24" s="492">
        <v>3240000</v>
      </c>
    </row>
    <row r="25" spans="2:5" s="330" customFormat="1" x14ac:dyDescent="0.25">
      <c r="B25" s="586" t="s">
        <v>1153</v>
      </c>
      <c r="C25" s="565"/>
      <c r="D25" s="565"/>
      <c r="E25" s="566"/>
    </row>
    <row r="26" spans="2:5" ht="85.5" customHeight="1" thickBot="1" x14ac:dyDescent="0.3">
      <c r="B26" s="489"/>
      <c r="C26" s="490" t="s">
        <v>867</v>
      </c>
      <c r="D26" s="491" t="s">
        <v>866</v>
      </c>
      <c r="E26" s="492">
        <v>4800000</v>
      </c>
    </row>
    <row r="27" spans="2:5" ht="25.5" x14ac:dyDescent="0.25">
      <c r="B27" s="493" t="s">
        <v>953</v>
      </c>
      <c r="C27" s="494" t="s">
        <v>954</v>
      </c>
      <c r="D27" s="487" t="s">
        <v>938</v>
      </c>
      <c r="E27" s="495" t="s">
        <v>955</v>
      </c>
    </row>
    <row r="28" spans="2:5" s="330" customFormat="1" x14ac:dyDescent="0.25">
      <c r="B28" s="586" t="s">
        <v>1154</v>
      </c>
      <c r="C28" s="565"/>
      <c r="D28" s="565"/>
      <c r="E28" s="566"/>
    </row>
    <row r="29" spans="2:5" ht="88.5" customHeight="1" x14ac:dyDescent="0.25">
      <c r="B29" s="489"/>
      <c r="C29" s="490" t="s">
        <v>865</v>
      </c>
      <c r="D29" s="491" t="s">
        <v>864</v>
      </c>
      <c r="E29" s="492">
        <v>9500000</v>
      </c>
    </row>
    <row r="30" spans="2:5" s="330" customFormat="1" x14ac:dyDescent="0.25">
      <c r="B30" s="586" t="s">
        <v>1155</v>
      </c>
      <c r="C30" s="565"/>
      <c r="D30" s="565"/>
      <c r="E30" s="566"/>
    </row>
    <row r="31" spans="2:5" ht="87" customHeight="1" x14ac:dyDescent="0.25">
      <c r="B31" s="489"/>
      <c r="C31" s="490" t="s">
        <v>863</v>
      </c>
      <c r="D31" s="491" t="s">
        <v>1160</v>
      </c>
      <c r="E31" s="492">
        <v>10000000</v>
      </c>
    </row>
    <row r="32" spans="2:5" s="330" customFormat="1" x14ac:dyDescent="0.25">
      <c r="B32" s="564" t="s">
        <v>958</v>
      </c>
      <c r="C32" s="565"/>
      <c r="D32" s="565"/>
      <c r="E32" s="566"/>
    </row>
    <row r="33" spans="2:5" ht="84.95" customHeight="1" x14ac:dyDescent="0.25">
      <c r="B33" s="489"/>
      <c r="C33" s="490" t="s">
        <v>862</v>
      </c>
      <c r="D33" s="497" t="s">
        <v>959</v>
      </c>
      <c r="E33" s="496" t="s">
        <v>943</v>
      </c>
    </row>
    <row r="34" spans="2:5" x14ac:dyDescent="0.25">
      <c r="B34" s="589" t="s">
        <v>944</v>
      </c>
      <c r="C34" s="590"/>
      <c r="D34" s="590"/>
      <c r="E34" s="591"/>
    </row>
    <row r="35" spans="2:5" x14ac:dyDescent="0.25">
      <c r="B35" s="477"/>
      <c r="C35" s="478"/>
      <c r="D35" s="478"/>
      <c r="E35" s="479"/>
    </row>
    <row r="36" spans="2:5" ht="21" x14ac:dyDescent="0.25">
      <c r="B36" s="474" t="s">
        <v>941</v>
      </c>
      <c r="C36" s="475" t="s">
        <v>945</v>
      </c>
      <c r="D36" s="480" t="s">
        <v>861</v>
      </c>
      <c r="E36" s="476" t="s">
        <v>942</v>
      </c>
    </row>
    <row r="37" spans="2:5" s="330" customFormat="1" x14ac:dyDescent="0.25">
      <c r="B37" s="567" t="s">
        <v>946</v>
      </c>
      <c r="C37" s="568"/>
      <c r="D37" s="568"/>
      <c r="E37" s="569"/>
    </row>
    <row r="38" spans="2:5" ht="90" customHeight="1" x14ac:dyDescent="0.25">
      <c r="B38" s="470"/>
      <c r="C38" s="471" t="s">
        <v>860</v>
      </c>
      <c r="D38" s="472" t="s">
        <v>947</v>
      </c>
      <c r="E38" s="473">
        <v>210000</v>
      </c>
    </row>
    <row r="39" spans="2:5" s="330" customFormat="1" x14ac:dyDescent="0.25">
      <c r="B39" s="567" t="s">
        <v>948</v>
      </c>
      <c r="C39" s="568"/>
      <c r="D39" s="568"/>
      <c r="E39" s="569"/>
    </row>
    <row r="40" spans="2:5" ht="35.1" customHeight="1" x14ac:dyDescent="0.25">
      <c r="B40" s="570"/>
      <c r="C40" s="471" t="s">
        <v>859</v>
      </c>
      <c r="D40" s="923" t="s">
        <v>949</v>
      </c>
      <c r="E40" s="473">
        <v>72000</v>
      </c>
    </row>
    <row r="41" spans="2:5" ht="35.1" customHeight="1" x14ac:dyDescent="0.25">
      <c r="B41" s="571"/>
      <c r="C41" s="471" t="s">
        <v>858</v>
      </c>
      <c r="D41" s="924"/>
      <c r="E41" s="473">
        <v>84000</v>
      </c>
    </row>
    <row r="42" spans="2:5" ht="35.1" customHeight="1" x14ac:dyDescent="0.25">
      <c r="B42" s="571"/>
      <c r="C42" s="471" t="s">
        <v>857</v>
      </c>
      <c r="D42" s="924"/>
      <c r="E42" s="473">
        <v>108000</v>
      </c>
    </row>
    <row r="43" spans="2:5" ht="35.1" customHeight="1" x14ac:dyDescent="0.25">
      <c r="B43" s="922"/>
      <c r="C43" s="471" t="s">
        <v>1139</v>
      </c>
      <c r="D43" s="925"/>
      <c r="E43" s="473">
        <v>204000</v>
      </c>
    </row>
    <row r="44" spans="2:5" s="330" customFormat="1" x14ac:dyDescent="0.25">
      <c r="B44" s="567" t="s">
        <v>950</v>
      </c>
      <c r="C44" s="568"/>
      <c r="D44" s="568"/>
      <c r="E44" s="569"/>
    </row>
    <row r="45" spans="2:5" x14ac:dyDescent="0.25">
      <c r="B45" s="570"/>
      <c r="C45" s="471" t="s">
        <v>856</v>
      </c>
      <c r="D45" s="472" t="s">
        <v>855</v>
      </c>
      <c r="E45" s="473">
        <v>26400</v>
      </c>
    </row>
    <row r="46" spans="2:5" x14ac:dyDescent="0.25">
      <c r="B46" s="571"/>
      <c r="C46" s="471" t="s">
        <v>854</v>
      </c>
      <c r="D46" s="472" t="s">
        <v>853</v>
      </c>
      <c r="E46" s="473">
        <v>32400</v>
      </c>
    </row>
    <row r="47" spans="2:5" x14ac:dyDescent="0.25">
      <c r="B47" s="571"/>
      <c r="C47" s="471" t="s">
        <v>846</v>
      </c>
      <c r="D47" s="472" t="s">
        <v>852</v>
      </c>
      <c r="E47" s="473">
        <v>45600</v>
      </c>
    </row>
    <row r="48" spans="2:5" x14ac:dyDescent="0.25">
      <c r="B48" s="571"/>
      <c r="C48" s="471" t="s">
        <v>851</v>
      </c>
      <c r="D48" s="472" t="s">
        <v>850</v>
      </c>
      <c r="E48" s="473">
        <v>70800</v>
      </c>
    </row>
    <row r="49" spans="2:5" x14ac:dyDescent="0.25">
      <c r="B49" s="571"/>
      <c r="C49" s="471" t="s">
        <v>844</v>
      </c>
      <c r="D49" s="472" t="s">
        <v>849</v>
      </c>
      <c r="E49" s="473">
        <v>96000</v>
      </c>
    </row>
    <row r="50" spans="2:5" x14ac:dyDescent="0.25">
      <c r="B50" s="571"/>
      <c r="C50" s="471" t="s">
        <v>848</v>
      </c>
      <c r="D50" s="472" t="s">
        <v>847</v>
      </c>
      <c r="E50" s="473">
        <v>192000</v>
      </c>
    </row>
    <row r="51" spans="2:5" x14ac:dyDescent="0.25">
      <c r="B51" s="571"/>
      <c r="C51" s="471" t="s">
        <v>1020</v>
      </c>
      <c r="D51" s="472" t="s">
        <v>1017</v>
      </c>
      <c r="E51" s="473">
        <v>190000</v>
      </c>
    </row>
    <row r="52" spans="2:5" x14ac:dyDescent="0.25">
      <c r="B52" s="571"/>
      <c r="C52" s="471" t="s">
        <v>1020</v>
      </c>
      <c r="D52" s="472" t="s">
        <v>1018</v>
      </c>
      <c r="E52" s="473">
        <v>290000</v>
      </c>
    </row>
    <row r="53" spans="2:5" x14ac:dyDescent="0.25">
      <c r="B53" s="571"/>
      <c r="C53" s="471" t="s">
        <v>842</v>
      </c>
      <c r="D53" s="472" t="s">
        <v>1019</v>
      </c>
      <c r="E53" s="473">
        <v>370000</v>
      </c>
    </row>
    <row r="54" spans="2:5" s="330" customFormat="1" x14ac:dyDescent="0.25">
      <c r="B54" s="567" t="s">
        <v>951</v>
      </c>
      <c r="C54" s="568"/>
      <c r="D54" s="568"/>
      <c r="E54" s="569"/>
    </row>
    <row r="55" spans="2:5" ht="34.5" customHeight="1" x14ac:dyDescent="0.25">
      <c r="B55" s="587"/>
      <c r="C55" s="471" t="s">
        <v>846</v>
      </c>
      <c r="D55" s="472" t="s">
        <v>845</v>
      </c>
      <c r="E55" s="473">
        <v>15000</v>
      </c>
    </row>
    <row r="56" spans="2:5" ht="24.75" customHeight="1" x14ac:dyDescent="0.25">
      <c r="B56" s="587"/>
      <c r="C56" s="471" t="s">
        <v>844</v>
      </c>
      <c r="D56" s="472" t="s">
        <v>843</v>
      </c>
      <c r="E56" s="473">
        <v>21500</v>
      </c>
    </row>
    <row r="57" spans="2:5" ht="24.75" customHeight="1" thickBot="1" x14ac:dyDescent="0.3">
      <c r="B57" s="588"/>
      <c r="C57" s="481" t="s">
        <v>842</v>
      </c>
      <c r="D57" s="482" t="s">
        <v>841</v>
      </c>
      <c r="E57" s="483">
        <v>38400</v>
      </c>
    </row>
    <row r="58" spans="2:5" x14ac:dyDescent="0.25">
      <c r="B58" s="580" t="s">
        <v>892</v>
      </c>
      <c r="C58" s="581"/>
      <c r="D58" s="581"/>
      <c r="E58" s="582"/>
    </row>
    <row r="59" spans="2:5" ht="111" customHeight="1" thickBot="1" x14ac:dyDescent="0.3">
      <c r="B59" s="484"/>
      <c r="C59" s="481" t="s">
        <v>891</v>
      </c>
      <c r="D59" s="482" t="s">
        <v>893</v>
      </c>
      <c r="E59" s="483" t="s">
        <v>894</v>
      </c>
    </row>
  </sheetData>
  <sheetProtection sheet="1" objects="1" scenarios="1"/>
  <mergeCells count="27">
    <mergeCell ref="B2:B3"/>
    <mergeCell ref="C2:E2"/>
    <mergeCell ref="C3:E3"/>
    <mergeCell ref="B58:E58"/>
    <mergeCell ref="B15:E15"/>
    <mergeCell ref="B17:E17"/>
    <mergeCell ref="B32:E32"/>
    <mergeCell ref="B30:E30"/>
    <mergeCell ref="B25:E25"/>
    <mergeCell ref="B23:E23"/>
    <mergeCell ref="B21:E21"/>
    <mergeCell ref="B19:E19"/>
    <mergeCell ref="B55:B57"/>
    <mergeCell ref="B28:E28"/>
    <mergeCell ref="B34:E34"/>
    <mergeCell ref="B37:E37"/>
    <mergeCell ref="B39:E39"/>
    <mergeCell ref="B44:E44"/>
    <mergeCell ref="B54:E54"/>
    <mergeCell ref="B45:B53"/>
    <mergeCell ref="B40:B43"/>
    <mergeCell ref="D40:D43"/>
    <mergeCell ref="B5:E5"/>
    <mergeCell ref="B7:E7"/>
    <mergeCell ref="B9:E9"/>
    <mergeCell ref="B11:E11"/>
    <mergeCell ref="B13:E13"/>
  </mergeCells>
  <pageMargins left="0.7" right="0.7" top="1" bottom="0.75" header="0.3" footer="0.3"/>
  <pageSetup paperSize="9" scale="64" fitToHeight="2" orientation="portrait" r:id="rId1"/>
  <headerFooter>
    <oddHeader>&amp;L
&amp;C&amp;14&amp;K0066FFООО «Атлант»
производитель стыковых сварочных аппаратов ATLANT&amp;R&amp;14&amp;K0066FF+7 (843) 204-11-98 
zapros@atlant-tat.com
www.atlant-tat.com</oddHeader>
    <oddFooter>&amp;L&amp;11&amp;K0066FF+7 (843) 204-11-98 &amp;C&amp;12&amp;K0066FF
www.atlant-tat.com&amp;R&amp;12&amp;K0066FFzapros@atlant-tat.com</oddFooter>
  </headerFooter>
  <rowBreaks count="1" manualBreakCount="1">
    <brk id="2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1667-E396-4749-99E2-E5DE025610DB}">
  <sheetPr>
    <tabColor rgb="FF00B0F0"/>
  </sheetPr>
  <dimension ref="B1:AD24"/>
  <sheetViews>
    <sheetView zoomScaleNormal="100" zoomScaleSheetLayoutView="160" zoomScalePageLayoutView="55" workbookViewId="0">
      <selection activeCell="E6" sqref="E6"/>
    </sheetView>
  </sheetViews>
  <sheetFormatPr defaultRowHeight="12.75" x14ac:dyDescent="0.25"/>
  <cols>
    <col min="1" max="1" width="2.140625" style="329" customWidth="1"/>
    <col min="2" max="2" width="26.7109375" style="329" customWidth="1"/>
    <col min="3" max="3" width="13.28515625" style="330" customWidth="1"/>
    <col min="4" max="4" width="67.85546875" style="329" customWidth="1"/>
    <col min="5" max="5" width="14" style="330" customWidth="1"/>
    <col min="6" max="6" width="53" style="329" customWidth="1"/>
    <col min="7" max="16384" width="9.140625" style="329"/>
  </cols>
  <sheetData>
    <row r="1" spans="2:30" ht="10.5" customHeight="1" thickBot="1" x14ac:dyDescent="0.3"/>
    <row r="2" spans="2:30" s="88" customFormat="1" ht="39" customHeight="1" thickBot="1" x14ac:dyDescent="0.3">
      <c r="B2" s="546"/>
      <c r="C2" s="592" t="s">
        <v>952</v>
      </c>
      <c r="D2" s="593"/>
      <c r="E2" s="59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</row>
    <row r="3" spans="2:30" s="88" customFormat="1" ht="51.75" customHeight="1" thickBot="1" x14ac:dyDescent="0.3">
      <c r="B3" s="550"/>
      <c r="C3" s="595" t="s">
        <v>935</v>
      </c>
      <c r="D3" s="596"/>
      <c r="E3" s="597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2:30" ht="30.75" customHeight="1" x14ac:dyDescent="0.25">
      <c r="B4" s="341" t="s">
        <v>879</v>
      </c>
      <c r="C4" s="340" t="s">
        <v>878</v>
      </c>
      <c r="D4" s="340" t="s">
        <v>937</v>
      </c>
      <c r="E4" s="339" t="s">
        <v>877</v>
      </c>
    </row>
    <row r="5" spans="2:30" s="330" customFormat="1" ht="14.25" customHeight="1" x14ac:dyDescent="0.25">
      <c r="B5" s="602" t="s">
        <v>1144</v>
      </c>
      <c r="C5" s="603"/>
      <c r="D5" s="603"/>
      <c r="E5" s="604"/>
    </row>
    <row r="6" spans="2:30" ht="142.5" customHeight="1" x14ac:dyDescent="0.25">
      <c r="B6" s="338"/>
      <c r="C6" s="337" t="s">
        <v>876</v>
      </c>
      <c r="D6" s="336" t="s">
        <v>871</v>
      </c>
      <c r="E6" s="335">
        <v>350000</v>
      </c>
    </row>
    <row r="7" spans="2:30" s="330" customFormat="1" ht="14.25" customHeight="1" x14ac:dyDescent="0.25">
      <c r="B7" s="601" t="s">
        <v>1143</v>
      </c>
      <c r="C7" s="599"/>
      <c r="D7" s="599"/>
      <c r="E7" s="600"/>
    </row>
    <row r="8" spans="2:30" ht="144" customHeight="1" x14ac:dyDescent="0.25">
      <c r="B8" s="338"/>
      <c r="C8" s="337" t="s">
        <v>1165</v>
      </c>
      <c r="D8" s="336" t="s">
        <v>1166</v>
      </c>
      <c r="E8" s="335">
        <v>600000</v>
      </c>
    </row>
    <row r="9" spans="2:30" x14ac:dyDescent="0.25">
      <c r="B9" s="601" t="s">
        <v>1156</v>
      </c>
      <c r="C9" s="599"/>
      <c r="D9" s="599"/>
      <c r="E9" s="600"/>
    </row>
    <row r="10" spans="2:30" ht="144.75" customHeight="1" x14ac:dyDescent="0.25">
      <c r="B10" s="338"/>
      <c r="C10" s="337" t="s">
        <v>1167</v>
      </c>
      <c r="D10" s="336" t="s">
        <v>1172</v>
      </c>
      <c r="E10" s="335">
        <v>715000</v>
      </c>
    </row>
    <row r="11" spans="2:30" s="330" customFormat="1" ht="14.25" customHeight="1" x14ac:dyDescent="0.25">
      <c r="B11" s="598" t="s">
        <v>875</v>
      </c>
      <c r="C11" s="599"/>
      <c r="D11" s="599"/>
      <c r="E11" s="600"/>
    </row>
    <row r="12" spans="2:30" ht="138" customHeight="1" x14ac:dyDescent="0.25">
      <c r="B12" s="338"/>
      <c r="C12" s="337" t="s">
        <v>1168</v>
      </c>
      <c r="D12" s="336" t="s">
        <v>1171</v>
      </c>
      <c r="E12" s="335">
        <v>1150000</v>
      </c>
    </row>
    <row r="13" spans="2:30" ht="14.25" customHeight="1" x14ac:dyDescent="0.25">
      <c r="B13" s="601" t="s">
        <v>1142</v>
      </c>
      <c r="C13" s="599"/>
      <c r="D13" s="599"/>
      <c r="E13" s="600"/>
    </row>
    <row r="14" spans="2:30" ht="135.75" customHeight="1" thickBot="1" x14ac:dyDescent="0.3">
      <c r="B14" s="334"/>
      <c r="C14" s="333" t="s">
        <v>874</v>
      </c>
      <c r="D14" s="332" t="s">
        <v>870</v>
      </c>
      <c r="E14" s="331">
        <v>1400000</v>
      </c>
    </row>
    <row r="15" spans="2:30" x14ac:dyDescent="0.25">
      <c r="B15" s="601" t="s">
        <v>1141</v>
      </c>
      <c r="C15" s="599"/>
      <c r="D15" s="599"/>
      <c r="E15" s="600"/>
    </row>
    <row r="16" spans="2:30" ht="134.25" customHeight="1" thickBot="1" x14ac:dyDescent="0.3">
      <c r="B16" s="334"/>
      <c r="C16" s="333" t="s">
        <v>1138</v>
      </c>
      <c r="D16" s="332" t="s">
        <v>869</v>
      </c>
      <c r="E16" s="331">
        <v>2900000</v>
      </c>
    </row>
    <row r="17" spans="2:5" x14ac:dyDescent="0.25">
      <c r="B17" s="601" t="s">
        <v>1140</v>
      </c>
      <c r="C17" s="599"/>
      <c r="D17" s="599"/>
      <c r="E17" s="600"/>
    </row>
    <row r="18" spans="2:5" ht="128.25" customHeight="1" thickBot="1" x14ac:dyDescent="0.3">
      <c r="B18" s="334"/>
      <c r="C18" s="333" t="s">
        <v>940</v>
      </c>
      <c r="D18" s="332" t="s">
        <v>1158</v>
      </c>
      <c r="E18" s="331">
        <v>2900000</v>
      </c>
    </row>
    <row r="19" spans="2:5" x14ac:dyDescent="0.25">
      <c r="B19" s="601" t="s">
        <v>1157</v>
      </c>
      <c r="C19" s="599"/>
      <c r="D19" s="599"/>
      <c r="E19" s="600"/>
    </row>
    <row r="20" spans="2:5" ht="136.5" customHeight="1" thickBot="1" x14ac:dyDescent="0.3">
      <c r="B20" s="334"/>
      <c r="C20" s="333" t="s">
        <v>867</v>
      </c>
      <c r="D20" s="332" t="s">
        <v>1159</v>
      </c>
      <c r="E20" s="331">
        <v>5900000</v>
      </c>
    </row>
    <row r="21" spans="2:5" x14ac:dyDescent="0.25">
      <c r="B21" s="601" t="s">
        <v>1161</v>
      </c>
      <c r="C21" s="599"/>
      <c r="D21" s="599"/>
      <c r="E21" s="600"/>
    </row>
    <row r="22" spans="2:5" ht="129.75" customHeight="1" thickBot="1" x14ac:dyDescent="0.3">
      <c r="B22" s="334"/>
      <c r="C22" s="333" t="s">
        <v>1169</v>
      </c>
      <c r="D22" s="332" t="s">
        <v>1164</v>
      </c>
      <c r="E22" s="331">
        <v>10000000</v>
      </c>
    </row>
    <row r="23" spans="2:5" x14ac:dyDescent="0.25">
      <c r="B23" s="601" t="s">
        <v>1162</v>
      </c>
      <c r="C23" s="599"/>
      <c r="D23" s="599"/>
      <c r="E23" s="600"/>
    </row>
    <row r="24" spans="2:5" ht="129" customHeight="1" thickBot="1" x14ac:dyDescent="0.3">
      <c r="B24" s="334"/>
      <c r="C24" s="333" t="s">
        <v>1170</v>
      </c>
      <c r="D24" s="332" t="s">
        <v>1163</v>
      </c>
      <c r="E24" s="331">
        <v>12000000</v>
      </c>
    </row>
  </sheetData>
  <sheetProtection sheet="1" objects="1" scenarios="1"/>
  <mergeCells count="13">
    <mergeCell ref="B15:E15"/>
    <mergeCell ref="B17:E17"/>
    <mergeCell ref="B19:E19"/>
    <mergeCell ref="B21:E21"/>
    <mergeCell ref="B23:E23"/>
    <mergeCell ref="B2:B3"/>
    <mergeCell ref="C2:E2"/>
    <mergeCell ref="C3:E3"/>
    <mergeCell ref="B11:E11"/>
    <mergeCell ref="B13:E13"/>
    <mergeCell ref="B7:E7"/>
    <mergeCell ref="B5:E5"/>
    <mergeCell ref="B9:E9"/>
  </mergeCells>
  <pageMargins left="0.7" right="0.7" top="1" bottom="0.75" header="0.3" footer="0.3"/>
  <pageSetup paperSize="9" scale="64" fitToHeight="2" orientation="portrait" r:id="rId1"/>
  <headerFooter>
    <oddHeader>&amp;L&amp;G&amp;C&amp;14&amp;K0066FF&amp;G&amp;R&amp;14&amp;K0066FF+7 (843) 204-11-98 
zapros@atlant-tat.com
www.atlant-tat.com</oddHeader>
    <oddFooter>&amp;L&amp;11&amp;K0066FF+7 (843) 204-11-98 &amp;C&amp;12&amp;K0066FF
www.atlant-tat.com&amp;R&amp;12&amp;K0066FFzapros@atlant-tat.com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55A-B826-4EDF-92E6-846C2A0059B3}">
  <sheetPr>
    <tabColor rgb="FFFFFF00"/>
    <pageSetUpPr fitToPage="1"/>
  </sheetPr>
  <dimension ref="A1:AU38"/>
  <sheetViews>
    <sheetView zoomScale="85" zoomScaleNormal="85" zoomScaleSheetLayoutView="85" workbookViewId="0">
      <selection activeCell="J6" sqref="J6:K6"/>
    </sheetView>
  </sheetViews>
  <sheetFormatPr defaultRowHeight="15.75" x14ac:dyDescent="0.25"/>
  <cols>
    <col min="1" max="1" width="2.7109375" style="74" customWidth="1"/>
    <col min="2" max="11" width="20" style="74" customWidth="1"/>
    <col min="12" max="20" width="12.5703125" style="74" customWidth="1"/>
    <col min="21" max="21" width="4.140625" style="74" customWidth="1"/>
    <col min="22" max="16384" width="9.140625" style="74"/>
  </cols>
  <sheetData>
    <row r="1" spans="1:47" s="91" customFormat="1" ht="9.75" customHeight="1" thickBot="1" x14ac:dyDescent="0.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</row>
    <row r="2" spans="1:47" s="88" customFormat="1" ht="30.75" customHeight="1" thickBot="1" x14ac:dyDescent="0.3">
      <c r="B2" s="546"/>
      <c r="C2" s="547"/>
      <c r="D2" s="543" t="s">
        <v>747</v>
      </c>
      <c r="E2" s="544"/>
      <c r="F2" s="544"/>
      <c r="G2" s="544"/>
      <c r="H2" s="544"/>
      <c r="I2" s="544"/>
      <c r="J2" s="544"/>
      <c r="K2" s="545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</row>
    <row r="3" spans="1:47" s="88" customFormat="1" ht="33" customHeight="1" thickBot="1" x14ac:dyDescent="0.3">
      <c r="B3" s="548"/>
      <c r="C3" s="549"/>
      <c r="D3" s="541" t="s">
        <v>140</v>
      </c>
      <c r="E3" s="542"/>
      <c r="F3" s="539" t="s">
        <v>30</v>
      </c>
      <c r="G3" s="539"/>
      <c r="H3" s="539"/>
      <c r="I3" s="90"/>
      <c r="J3" s="539" t="s">
        <v>29</v>
      </c>
      <c r="K3" s="540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</row>
    <row r="4" spans="1:47" s="88" customFormat="1" ht="33.75" customHeight="1" thickBot="1" x14ac:dyDescent="0.3">
      <c r="B4" s="548"/>
      <c r="C4" s="549"/>
      <c r="D4" s="258" t="s">
        <v>310</v>
      </c>
      <c r="E4" s="258"/>
      <c r="F4" s="552" t="s">
        <v>139</v>
      </c>
      <c r="G4" s="552"/>
      <c r="H4" s="552"/>
      <c r="I4" s="552"/>
      <c r="J4" s="553" t="s">
        <v>138</v>
      </c>
      <c r="K4" s="55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</row>
    <row r="5" spans="1:47" s="88" customFormat="1" ht="38.25" customHeight="1" thickBot="1" x14ac:dyDescent="0.3">
      <c r="B5" s="550"/>
      <c r="C5" s="551"/>
      <c r="D5" s="259" t="s">
        <v>309</v>
      </c>
      <c r="E5" s="259"/>
      <c r="F5" s="552" t="s">
        <v>137</v>
      </c>
      <c r="G5" s="552"/>
      <c r="H5" s="552"/>
      <c r="I5" s="552"/>
      <c r="J5" s="555" t="s">
        <v>136</v>
      </c>
      <c r="K5" s="556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</row>
    <row r="6" spans="1:47" s="88" customFormat="1" ht="87.75" customHeight="1" thickBot="1" x14ac:dyDescent="0.3">
      <c r="B6" s="559" t="s">
        <v>308</v>
      </c>
      <c r="C6" s="560"/>
      <c r="D6" s="560"/>
      <c r="E6" s="560"/>
      <c r="F6" s="560"/>
      <c r="G6" s="560"/>
      <c r="H6" s="561"/>
      <c r="I6" s="89" t="s">
        <v>307</v>
      </c>
      <c r="J6" s="557">
        <v>155</v>
      </c>
      <c r="K6" s="558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</row>
    <row r="7" spans="1:47" ht="30.75" customHeight="1" x14ac:dyDescent="0.25">
      <c r="B7" s="536" t="s">
        <v>306</v>
      </c>
      <c r="C7" s="87" t="s">
        <v>305</v>
      </c>
      <c r="D7" s="87" t="s">
        <v>304</v>
      </c>
      <c r="E7" s="87" t="s">
        <v>303</v>
      </c>
      <c r="F7" s="87" t="s">
        <v>302</v>
      </c>
      <c r="G7" s="87" t="s">
        <v>301</v>
      </c>
      <c r="H7" s="86" t="s">
        <v>300</v>
      </c>
      <c r="I7" s="86" t="s">
        <v>299</v>
      </c>
      <c r="J7" s="86" t="s">
        <v>298</v>
      </c>
      <c r="K7" s="85" t="s">
        <v>297</v>
      </c>
    </row>
    <row r="8" spans="1:47" ht="18.75" customHeight="1" x14ac:dyDescent="0.25">
      <c r="B8" s="537"/>
      <c r="C8" s="84" t="s">
        <v>296</v>
      </c>
      <c r="D8" s="84" t="s">
        <v>295</v>
      </c>
      <c r="E8" s="84" t="s">
        <v>294</v>
      </c>
      <c r="F8" s="84" t="s">
        <v>293</v>
      </c>
      <c r="G8" s="84" t="s">
        <v>292</v>
      </c>
      <c r="H8" s="83" t="s">
        <v>291</v>
      </c>
      <c r="I8" s="83" t="s">
        <v>290</v>
      </c>
      <c r="J8" s="83" t="s">
        <v>289</v>
      </c>
      <c r="K8" s="82" t="s">
        <v>288</v>
      </c>
    </row>
    <row r="9" spans="1:47" ht="18.75" customHeight="1" x14ac:dyDescent="0.25">
      <c r="B9" s="538"/>
      <c r="C9" s="81" t="s">
        <v>1137</v>
      </c>
      <c r="D9" s="81" t="s">
        <v>1137</v>
      </c>
      <c r="E9" s="81" t="s">
        <v>1137</v>
      </c>
      <c r="F9" s="81" t="s">
        <v>1137</v>
      </c>
      <c r="G9" s="81" t="s">
        <v>1137</v>
      </c>
      <c r="H9" s="81" t="s">
        <v>1137</v>
      </c>
      <c r="I9" s="81" t="s">
        <v>1137</v>
      </c>
      <c r="J9" s="81" t="s">
        <v>1137</v>
      </c>
      <c r="K9" s="81" t="s">
        <v>1137</v>
      </c>
    </row>
    <row r="10" spans="1:47" ht="18.75" x14ac:dyDescent="0.3">
      <c r="B10" s="79" t="s">
        <v>286</v>
      </c>
      <c r="C10" s="77"/>
      <c r="D10" s="77"/>
      <c r="E10" s="77"/>
      <c r="F10" s="77"/>
      <c r="G10" s="77"/>
      <c r="H10" s="77">
        <f>'Вес - ГОСТ'!H5*'Трубы ПНД ГОСТ (газ, вода)'!$J$6</f>
        <v>22.939999999999998</v>
      </c>
      <c r="I10" s="77">
        <f>'Вес - ГОСТ'!I5*'Трубы ПНД ГОСТ (газ, вода)'!$J$6</f>
        <v>26.195</v>
      </c>
      <c r="J10" s="77">
        <f>'Вес - ГОСТ'!J5*'Трубы ПНД ГОСТ (газ, вода)'!$J$6</f>
        <v>30.69</v>
      </c>
      <c r="K10" s="135">
        <f>'Вес - ГОСТ'!K5*'Трубы ПНД ГОСТ (газ, вода)'!$J$6</f>
        <v>37.199999999999996</v>
      </c>
    </row>
    <row r="11" spans="1:47" ht="18.75" x14ac:dyDescent="0.3">
      <c r="B11" s="78" t="s">
        <v>285</v>
      </c>
      <c r="C11" s="75"/>
      <c r="D11" s="75"/>
      <c r="E11" s="75"/>
      <c r="F11" s="75"/>
      <c r="G11" s="75">
        <f>'Вес - ГОСТ'!G6*'Трубы ПНД ГОСТ (газ, вода)'!$J$6</f>
        <v>29.914999999999999</v>
      </c>
      <c r="H11" s="75">
        <f>'Вес - ГОСТ'!H6*'Трубы ПНД ГОСТ (газ, вода)'!$J$6</f>
        <v>35.495000000000005</v>
      </c>
      <c r="I11" s="75">
        <f>'Вес - ГОСТ'!I6*'Трубы ПНД ГОСТ (газ, вода)'!$J$6</f>
        <v>42.935000000000002</v>
      </c>
      <c r="J11" s="75">
        <f>'Вес - ГОСТ'!J6*'Трубы ПНД ГОСТ (газ, вода)'!$J$6</f>
        <v>50.375</v>
      </c>
      <c r="K11" s="134">
        <f>'Вес - ГОСТ'!K6*'Трубы ПНД ГОСТ (газ, вода)'!$J$6</f>
        <v>59.675000000000004</v>
      </c>
    </row>
    <row r="12" spans="1:47" ht="18.75" x14ac:dyDescent="0.3">
      <c r="B12" s="78" t="s">
        <v>284</v>
      </c>
      <c r="C12" s="77"/>
      <c r="D12" s="77"/>
      <c r="E12" s="77">
        <f>'Вес - ГОСТ'!E7*'Трубы ПНД ГОСТ (газ, вода)'!$J$6</f>
        <v>37.82</v>
      </c>
      <c r="F12" s="77">
        <f>'Вес - ГОСТ'!F7*'Трубы ПНД ГОСТ (газ, вода)'!$J$6</f>
        <v>43.555000000000007</v>
      </c>
      <c r="G12" s="77">
        <f>'Вес - ГОСТ'!G7*'Трубы ПНД ГОСТ (газ, вода)'!$J$6</f>
        <v>45.26</v>
      </c>
      <c r="H12" s="77">
        <f>'Вес - ГОСТ'!H7*'Трубы ПНД ГОСТ (газ, вода)'!$J$6</f>
        <v>54.714999999999996</v>
      </c>
      <c r="I12" s="77">
        <f>'Вес - ГОСТ'!I7*'Трубы ПНД ГОСТ (газ, вода)'!$J$6</f>
        <v>66.185000000000002</v>
      </c>
      <c r="J12" s="77">
        <f>'Вес - ГОСТ'!J7*'Трубы ПНД ГОСТ (газ, вода)'!$J$6</f>
        <v>78.585000000000008</v>
      </c>
      <c r="K12" s="135">
        <f>'Вес - ГОСТ'!K7*'Трубы ПНД ГОСТ (газ, вода)'!$J$6</f>
        <v>93</v>
      </c>
    </row>
    <row r="13" spans="1:47" ht="18.75" x14ac:dyDescent="0.3">
      <c r="B13" s="78" t="s">
        <v>283</v>
      </c>
      <c r="C13" s="75"/>
      <c r="D13" s="75">
        <f>'Вес - ГОСТ'!D8*'Трубы ПНД ГОСТ (газ, вода)'!$J$6</f>
        <v>47.74</v>
      </c>
      <c r="E13" s="75">
        <f>'Вес - ГОСТ'!E8*'Трубы ПНД ГОСТ (газ, вода)'!$J$6</f>
        <v>57.195</v>
      </c>
      <c r="F13" s="75">
        <f>'Вес - ГОСТ'!F8*'Трубы ПНД ГОСТ (газ, вода)'!$J$6</f>
        <v>67.58</v>
      </c>
      <c r="G13" s="75">
        <f>'Вес - ГОСТ'!G8*'Трубы ПНД ГОСТ (газ, вода)'!$J$6</f>
        <v>69.594999999999999</v>
      </c>
      <c r="H13" s="75">
        <f>'Вес - ГОСТ'!H8*'Трубы ПНД ГОСТ (газ, вода)'!$J$6</f>
        <v>84.475000000000009</v>
      </c>
      <c r="I13" s="75">
        <f>'Вес - ГОСТ'!I8*'Трубы ПНД ГОСТ (газ, вода)'!$J$6</f>
        <v>102.765</v>
      </c>
      <c r="J13" s="75">
        <f>'Вес - ГОСТ'!J8*'Трубы ПНД ГОСТ (газ, вода)'!$J$6</f>
        <v>121.83</v>
      </c>
      <c r="K13" s="134">
        <f>'Вес - ГОСТ'!K8*'Трубы ПНД ГОСТ (газ, вода)'!$J$6</f>
        <v>144.92500000000001</v>
      </c>
    </row>
    <row r="14" spans="1:47" ht="18.75" x14ac:dyDescent="0.3">
      <c r="B14" s="78" t="s">
        <v>282</v>
      </c>
      <c r="C14" s="77">
        <f>'Вес - ГОСТ'!C9*'Трубы ПНД ГОСТ (газ, вода)'!$J$6</f>
        <v>60.760000000000005</v>
      </c>
      <c r="D14" s="77">
        <f>'Вес - ГОСТ'!D9*'Трубы ПНД ГОСТ (газ, вода)'!$J$6</f>
        <v>75.64</v>
      </c>
      <c r="E14" s="77">
        <f>'Вес - ГОСТ'!E9*'Трубы ПНД ГОСТ (газ, вода)'!$J$6</f>
        <v>88.814999999999998</v>
      </c>
      <c r="F14" s="77">
        <f>'Вес - ГОСТ'!F9*'Трубы ПНД ГОСТ (газ, вода)'!$J$6</f>
        <v>105.71000000000001</v>
      </c>
      <c r="G14" s="77">
        <f>'Вес - ГОСТ'!G9*'Трубы ПНД ГОСТ (газ, вода)'!$J$6</f>
        <v>110.82499999999999</v>
      </c>
      <c r="H14" s="77">
        <f>'Вес - ГОСТ'!H9*'Трубы ПНД ГОСТ (газ, вода)'!$J$6</f>
        <v>134.69499999999999</v>
      </c>
      <c r="I14" s="77">
        <f>'Вес - ГОСТ'!I9*'Трубы ПНД ГОСТ (газ, вода)'!$J$6</f>
        <v>162.75</v>
      </c>
      <c r="J14" s="77">
        <f>'Вес - ГОСТ'!J9*'Трубы ПНД ГОСТ (газ, вода)'!$J$6</f>
        <v>193.75</v>
      </c>
      <c r="K14" s="135">
        <f>'Вес - ГОСТ'!K9*'Трубы ПНД ГОСТ (газ, вода)'!$J$6</f>
        <v>227.85</v>
      </c>
    </row>
    <row r="15" spans="1:47" ht="18.75" x14ac:dyDescent="0.3">
      <c r="B15" s="78" t="s">
        <v>281</v>
      </c>
      <c r="C15" s="75">
        <f>'Вес - ГОСТ'!C10*'Трубы ПНД ГОСТ (газ, вода)'!$J$6</f>
        <v>84.165000000000006</v>
      </c>
      <c r="D15" s="75">
        <f>'Вес - ГОСТ'!D10*'Трубы ПНД ГОСТ (газ, вода)'!$J$6</f>
        <v>103.54</v>
      </c>
      <c r="E15" s="75">
        <f>'Вес - ГОСТ'!E10*'Трубы ПНД ГОСТ (газ, вода)'!$J$6</f>
        <v>127.255</v>
      </c>
      <c r="F15" s="75">
        <f>'Вес - ГОСТ'!F10*'Трубы ПНД ГОСТ (газ, вода)'!$J$6</f>
        <v>150.35</v>
      </c>
      <c r="G15" s="75">
        <f>'Вес - ГОСТ'!G10*'Трубы ПНД ГОСТ (газ, вода)'!$J$6</f>
        <v>156.55000000000001</v>
      </c>
      <c r="H15" s="75">
        <f>'Вес - ГОСТ'!H10*'Трубы ПНД ГОСТ (газ, вода)'!$J$6</f>
        <v>190.65</v>
      </c>
      <c r="I15" s="75">
        <f>'Вес - ГОСТ'!I10*'Трубы ПНД ГОСТ (газ, вода)'!$J$6</f>
        <v>226.29999999999998</v>
      </c>
      <c r="J15" s="75">
        <f>'Вес - ГОСТ'!J10*'Трубы ПНД ГОСТ (газ, вода)'!$J$6</f>
        <v>272.8</v>
      </c>
      <c r="K15" s="134">
        <f>'Вес - ГОСТ'!K10*'Трубы ПНД ГОСТ (газ, вода)'!$J$6</f>
        <v>323.95</v>
      </c>
    </row>
    <row r="16" spans="1:47" ht="18.75" x14ac:dyDescent="0.3">
      <c r="B16" s="78" t="s">
        <v>280</v>
      </c>
      <c r="C16" s="77">
        <f>'Вес - ГОСТ'!C11*'Трубы ПНД ГОСТ (газ, вода)'!$J$6</f>
        <v>121.21000000000001</v>
      </c>
      <c r="D16" s="77">
        <f>'Вес - ГОСТ'!D11*'Трубы ПНД ГОСТ (газ, вода)'!$J$6</f>
        <v>150.19499999999999</v>
      </c>
      <c r="E16" s="77">
        <f>'Вес - ГОСТ'!E11*'Трубы ПНД ГОСТ (газ, вода)'!$J$6</f>
        <v>182.89999999999998</v>
      </c>
      <c r="F16" s="77">
        <f>'Вес - ГОСТ'!F11*'Трубы ПНД ГОСТ (газ, вода)'!$J$6</f>
        <v>217</v>
      </c>
      <c r="G16" s="77">
        <f>'Вес - ГОСТ'!G11*'Трубы ПНД ГОСТ (газ, вода)'!$J$6</f>
        <v>224.75</v>
      </c>
      <c r="H16" s="77">
        <f>'Вес - ГОСТ'!H11*'Трубы ПНД ГОСТ (газ, вода)'!$J$6</f>
        <v>272.8</v>
      </c>
      <c r="I16" s="77">
        <f>'Вес - ГОСТ'!I11*'Трубы ПНД ГОСТ (газ, вода)'!$J$6</f>
        <v>328.6</v>
      </c>
      <c r="J16" s="77">
        <f>'Вес - ГОСТ'!J11*'Трубы ПНД ГОСТ (газ, вода)'!$J$6</f>
        <v>393.7</v>
      </c>
      <c r="K16" s="135">
        <f>'Вес - ГОСТ'!K11*'Трубы ПНД ГОСТ (газ, вода)'!$J$6</f>
        <v>465</v>
      </c>
    </row>
    <row r="17" spans="2:11" ht="18.75" x14ac:dyDescent="0.3">
      <c r="B17" s="78" t="s">
        <v>279</v>
      </c>
      <c r="C17" s="75">
        <f>'Вес - ГОСТ'!C12*'Трубы ПНД ГОСТ (газ, вода)'!$J$6</f>
        <v>179.79999999999998</v>
      </c>
      <c r="D17" s="75">
        <f>'Вес - ГОСТ'!D12*'Трубы ПНД ГОСТ (газ, вода)'!$J$6</f>
        <v>220.1</v>
      </c>
      <c r="E17" s="75">
        <f>'Вес - ГОСТ'!E12*'Трубы ПНД ГОСТ (газ, вода)'!$J$6</f>
        <v>274.35000000000002</v>
      </c>
      <c r="F17" s="75">
        <f>'Вес - ГОСТ'!F12*'Трубы ПНД ГОСТ (газ, вода)'!$J$6</f>
        <v>320.84999999999997</v>
      </c>
      <c r="G17" s="75">
        <f>'Вес - ГОСТ'!G12*'Трубы ПНД ГОСТ (газ, вода)'!$J$6</f>
        <v>334.8</v>
      </c>
      <c r="H17" s="75">
        <f>'Вес - ГОСТ'!H12*'Трубы ПНД ГОСТ (газ, вода)'!$J$6</f>
        <v>404.54999999999995</v>
      </c>
      <c r="I17" s="75">
        <f>'Вес - ГОСТ'!I12*'Трубы ПНД ГОСТ (газ, вода)'!$J$6</f>
        <v>486.70000000000005</v>
      </c>
      <c r="J17" s="75">
        <f>'Вес - ГОСТ'!J12*'Трубы ПНД ГОСТ (газ, вода)'!$J$6</f>
        <v>585.9</v>
      </c>
      <c r="K17" s="134">
        <f>'Вес - ГОСТ'!K12*'Трубы ПНД ГОСТ (газ, вода)'!$J$6</f>
        <v>695.95</v>
      </c>
    </row>
    <row r="18" spans="2:11" ht="18.75" x14ac:dyDescent="0.3">
      <c r="B18" s="78" t="s">
        <v>278</v>
      </c>
      <c r="C18" s="77">
        <f>'Вес - ГОСТ'!C13*'Трубы ПНД ГОСТ (газ, вода)'!$J$6</f>
        <v>232.5</v>
      </c>
      <c r="D18" s="77">
        <f>'Вес - ГОСТ'!D13*'Трубы ПНД ГОСТ (газ, вода)'!$J$6</f>
        <v>283.65000000000003</v>
      </c>
      <c r="E18" s="77">
        <f>'Вес - ГОСТ'!E13*'Трубы ПНД ГОСТ (газ, вода)'!$J$6</f>
        <v>350.29999999999995</v>
      </c>
      <c r="F18" s="77">
        <f>'Вес - ГОСТ'!F13*'Трубы ПНД ГОСТ (газ, вода)'!$J$6</f>
        <v>412.3</v>
      </c>
      <c r="G18" s="77">
        <f>'Вес - ГОСТ'!G13*'Трубы ПНД ГОСТ (газ, вода)'!$J$6</f>
        <v>426.25</v>
      </c>
      <c r="H18" s="77">
        <f>'Вес - ГОСТ'!H13*'Трубы ПНД ГОСТ (газ, вода)'!$J$6</f>
        <v>522.35</v>
      </c>
      <c r="I18" s="77">
        <f>'Вес - ГОСТ'!I13*'Трубы ПНД ГОСТ (газ, вода)'!$J$6</f>
        <v>632.4</v>
      </c>
      <c r="J18" s="77">
        <f>'Вес - ГОСТ'!J13*'Трубы ПНД ГОСТ (газ, вода)'!$J$6</f>
        <v>754.85</v>
      </c>
      <c r="K18" s="135">
        <f>'Вес - ГОСТ'!K13*'Трубы ПНД ГОСТ (газ, вода)'!$J$6</f>
        <v>895.90000000000009</v>
      </c>
    </row>
    <row r="19" spans="2:11" ht="18.75" x14ac:dyDescent="0.3">
      <c r="B19" s="78" t="s">
        <v>277</v>
      </c>
      <c r="C19" s="75">
        <f>'Вес - ГОСТ'!C14*'Трубы ПНД ГОСТ (газ, вода)'!$J$6</f>
        <v>289.85000000000002</v>
      </c>
      <c r="D19" s="75">
        <f>'Вес - ГОСТ'!D14*'Трубы ПНД ГОСТ (газ, вода)'!$J$6</f>
        <v>358.05</v>
      </c>
      <c r="E19" s="75">
        <f>'Вес - ГОСТ'!E14*'Трубы ПНД ГОСТ (газ, вода)'!$J$6</f>
        <v>438.65000000000003</v>
      </c>
      <c r="F19" s="75">
        <f>'Вес - ГОСТ'!F14*'Трубы ПНД ГОСТ (газ, вода)'!$J$6</f>
        <v>519.25</v>
      </c>
      <c r="G19" s="75">
        <f>'Вес - ГОСТ'!G14*'Трубы ПНД ГОСТ (газ, вода)'!$J$6</f>
        <v>536.29999999999995</v>
      </c>
      <c r="H19" s="75">
        <f>'Вес - ГОСТ'!H14*'Трубы ПНД ГОСТ (газ, вода)'!$J$6</f>
        <v>654.09999999999991</v>
      </c>
      <c r="I19" s="75">
        <f>'Вес - ГОСТ'!I14*'Трубы ПНД ГОСТ (газ, вода)'!$J$6</f>
        <v>787.4</v>
      </c>
      <c r="J19" s="75">
        <f>'Вес - ГОСТ'!J14*'Трубы ПНД ГОСТ (газ, вода)'!$J$6</f>
        <v>948.6</v>
      </c>
      <c r="K19" s="134">
        <f>'Вес - ГОСТ'!K14*'Трубы ПНД ГОСТ (газ, вода)'!$J$6</f>
        <v>1126.8499999999999</v>
      </c>
    </row>
    <row r="20" spans="2:11" ht="18.75" x14ac:dyDescent="0.3">
      <c r="B20" s="78" t="s">
        <v>276</v>
      </c>
      <c r="C20" s="77">
        <f>'Вес - ГОСТ'!C15*'Трубы ПНД ГОСТ (газ, вода)'!$J$6</f>
        <v>373.55</v>
      </c>
      <c r="D20" s="77">
        <f>'Вес - ГОСТ'!D15*'Трубы ПНД ГОСТ (газ, вода)'!$J$6</f>
        <v>469.65</v>
      </c>
      <c r="E20" s="77">
        <f>'Вес - ГОСТ'!E15*'Трубы ПНД ГОСТ (газ, вода)'!$J$6</f>
        <v>575.04999999999995</v>
      </c>
      <c r="F20" s="77">
        <f>'Вес - ГОСТ'!F15*'Трубы ПНД ГОСТ (газ, вода)'!$J$6</f>
        <v>674.25</v>
      </c>
      <c r="G20" s="77">
        <f>'Вес - ГОСТ'!G15*'Трубы ПНД ГОСТ (газ, вода)'!$J$6</f>
        <v>699.05</v>
      </c>
      <c r="H20" s="77">
        <f>'Вес - ГОСТ'!H15*'Трубы ПНД ГОСТ (газ, вода)'!$J$6</f>
        <v>852.5</v>
      </c>
      <c r="I20" s="77">
        <f>'Вес - ГОСТ'!I15*'Трубы ПНД ГОСТ (газ, вода)'!$J$6</f>
        <v>1033.8499999999999</v>
      </c>
      <c r="J20" s="77">
        <f>'Вес - ГОСТ'!J15*'Трубы ПНД ГОСТ (газ, вода)'!$J$6</f>
        <v>1235.3499999999999</v>
      </c>
      <c r="K20" s="135">
        <f>'Вес - ГОСТ'!K15*'Трубы ПНД ГОСТ (газ, вода)'!$J$6</f>
        <v>1466.3000000000002</v>
      </c>
    </row>
    <row r="21" spans="2:11" ht="18.75" x14ac:dyDescent="0.3">
      <c r="B21" s="78" t="s">
        <v>275</v>
      </c>
      <c r="C21" s="75">
        <f>'Вес - ГОСТ'!C16*'Трубы ПНД ГОСТ (газ, вода)'!$J$6</f>
        <v>472.75</v>
      </c>
      <c r="D21" s="75">
        <f>'Вес - ГОСТ'!D16*'Трубы ПНД ГОСТ (газ, вода)'!$J$6</f>
        <v>585.9</v>
      </c>
      <c r="E21" s="75">
        <f>'Вес - ГОСТ'!E16*'Трубы ПНД ГОСТ (газ, вода)'!$J$6</f>
        <v>722.30000000000007</v>
      </c>
      <c r="F21" s="75">
        <f>'Вес - ГОСТ'!F16*'Трубы ПНД ГОСТ (газ, вода)'!$J$6</f>
        <v>847.84999999999991</v>
      </c>
      <c r="G21" s="75">
        <f>'Вес - ГОСТ'!G16*'Трубы ПНД ГОСТ (газ, вода)'!$J$6</f>
        <v>885.05</v>
      </c>
      <c r="H21" s="75">
        <f>'Вес - ГОСТ'!H16*'Трубы ПНД ГОСТ (газ, вода)'!$J$6</f>
        <v>1081.9000000000001</v>
      </c>
      <c r="I21" s="75">
        <f>'Вес - ГОСТ'!I16*'Трубы ПНД ГОСТ (газ, вода)'!$J$6</f>
        <v>1306.6499999999999</v>
      </c>
      <c r="J21" s="75">
        <f>'Вес - ГОСТ'!J16*'Трубы ПНД ГОСТ (газ, вода)'!$J$6</f>
        <v>1565.5</v>
      </c>
      <c r="K21" s="134">
        <f>'Вес - ГОСТ'!K16*'Трубы ПНД ГОСТ (газ, вода)'!$J$6</f>
        <v>1860</v>
      </c>
    </row>
    <row r="22" spans="2:11" ht="18.75" x14ac:dyDescent="0.3">
      <c r="B22" s="78" t="s">
        <v>274</v>
      </c>
      <c r="C22" s="77">
        <f>'Вес - ГОСТ'!C17*'Трубы ПНД ГОСТ (газ, вода)'!$J$6</f>
        <v>592.1</v>
      </c>
      <c r="D22" s="77">
        <f>'Вес - ГОСТ'!D17*'Трубы ПНД ГОСТ (газ, вода)'!$J$6</f>
        <v>725.4</v>
      </c>
      <c r="E22" s="77">
        <f>'Вес - ГОСТ'!E17*'Трубы ПНД ГОСТ (газ, вода)'!$J$6</f>
        <v>894.34999999999991</v>
      </c>
      <c r="F22" s="77">
        <f>'Вес - ГОСТ'!F17*'Трубы ПНД ГОСТ (газ, вода)'!$J$6</f>
        <v>1050.9000000000001</v>
      </c>
      <c r="G22" s="77">
        <f>'Вес - ГОСТ'!G17*'Трубы ПНД ГОСТ (газ, вода)'!$J$6</f>
        <v>1091.2</v>
      </c>
      <c r="H22" s="77">
        <f>'Вес - ГОСТ'!H17*'Трубы ПНД ГОСТ (газ, вода)'!$J$6</f>
        <v>1326.8000000000002</v>
      </c>
      <c r="I22" s="77">
        <f>'Вес - ГОСТ'!I17*'Трубы ПНД ГОСТ (газ, вода)'!$J$6</f>
        <v>1612</v>
      </c>
      <c r="J22" s="77">
        <f>'Вес - ГОСТ'!J17*'Трубы ПНД ГОСТ (газ, вода)'!$J$6</f>
        <v>1937.5</v>
      </c>
      <c r="K22" s="135">
        <f>'Вес - ГОСТ'!K17*'Трубы ПНД ГОСТ (газ, вода)'!$J$6</f>
        <v>2294</v>
      </c>
    </row>
    <row r="23" spans="2:11" ht="18.75" x14ac:dyDescent="0.3">
      <c r="B23" s="78" t="s">
        <v>273</v>
      </c>
      <c r="C23" s="75">
        <f>'Вес - ГОСТ'!C18*'Трубы ПНД ГОСТ (газ, вода)'!$J$6</f>
        <v>737.8</v>
      </c>
      <c r="D23" s="75">
        <f>'Вес - ГОСТ'!D18*'Трубы ПНД ГОСТ (газ, вода)'!$J$6</f>
        <v>911.4</v>
      </c>
      <c r="E23" s="75">
        <f>'Вес - ГОСТ'!E18*'Трубы ПНД ГОСТ (газ, вода)'!$J$6</f>
        <v>1129.95</v>
      </c>
      <c r="F23" s="75">
        <f>'Вес - ГОСТ'!F18*'Трубы ПНД ГОСТ (газ, вода)'!$J$6</f>
        <v>1325.25</v>
      </c>
      <c r="G23" s="75">
        <f>'Вес - ГОСТ'!G18*'Трубы ПНД ГОСТ (газ, вода)'!$J$6</f>
        <v>1385.6999999999998</v>
      </c>
      <c r="H23" s="75">
        <f>'Вес - ГОСТ'!H18*'Трубы ПНД ГОСТ (газ, вода)'!$J$6</f>
        <v>1689.5</v>
      </c>
      <c r="I23" s="75">
        <f>'Вес - ГОСТ'!I18*'Трубы ПНД ГОСТ (газ, вода)'!$J$6</f>
        <v>2046</v>
      </c>
      <c r="J23" s="75">
        <f>'Вес - ГОСТ'!J18*'Трубы ПНД ГОСТ (газ, вода)'!$J$6</f>
        <v>2449</v>
      </c>
      <c r="K23" s="134">
        <f>'Вес - ГОСТ'!K18*'Трубы ПНД ГОСТ (газ, вода)'!$J$6</f>
        <v>2898.5</v>
      </c>
    </row>
    <row r="24" spans="2:11" ht="18.75" x14ac:dyDescent="0.3">
      <c r="B24" s="78" t="s">
        <v>272</v>
      </c>
      <c r="C24" s="77">
        <f>'Вес - ГОСТ'!C19*'Трубы ПНД ГОСТ (газ, вода)'!$J$6</f>
        <v>914.5</v>
      </c>
      <c r="D24" s="77">
        <f>'Вес - ГОСТ'!D19*'Трубы ПНД ГОСТ (газ, вода)'!$J$6</f>
        <v>1129.95</v>
      </c>
      <c r="E24" s="77">
        <f>'Вес - ГОСТ'!E19*'Трубы ПНД ГОСТ (газ, вода)'!$J$6</f>
        <v>1382.6</v>
      </c>
      <c r="F24" s="77">
        <f>'Вес - ГОСТ'!F19*'Трубы ПНД ГОСТ (газ, вода)'!$J$6</f>
        <v>1643</v>
      </c>
      <c r="G24" s="77">
        <f>'Вес - ГОСТ'!G19*'Трубы ПНД ГОСТ (газ, вода)'!$J$6</f>
        <v>1705</v>
      </c>
      <c r="H24" s="77">
        <f>'Вес - ГОСТ'!H19*'Трубы ПНД ГОСТ (газ, вода)'!$J$6</f>
        <v>2077</v>
      </c>
      <c r="I24" s="77">
        <f>'Вес - ГОСТ'!I19*'Трубы ПНД ГОСТ (газ, вода)'!$J$6</f>
        <v>2511</v>
      </c>
      <c r="J24" s="77">
        <f>'Вес - ГОСТ'!J19*'Трубы ПНД ГОСТ (газ, вода)'!$J$6</f>
        <v>3007</v>
      </c>
      <c r="K24" s="135">
        <f>'Вес - ГОСТ'!K19*'Трубы ПНД ГОСТ (газ, вода)'!$J$6</f>
        <v>3580.5</v>
      </c>
    </row>
    <row r="25" spans="2:11" ht="18.75" x14ac:dyDescent="0.3">
      <c r="B25" s="78" t="s">
        <v>271</v>
      </c>
      <c r="C25" s="75">
        <f>'Вес - ГОСТ'!C20*'Трубы ПНД ГОСТ (газ, вода)'!$J$6</f>
        <v>1143.9000000000001</v>
      </c>
      <c r="D25" s="75">
        <f>'Вес - ГОСТ'!D20*'Трубы ПНД ГОСТ (газ, вода)'!$J$6</f>
        <v>1408.95</v>
      </c>
      <c r="E25" s="75">
        <f>'Вес - ГОСТ'!E20*'Трубы ПНД ГОСТ (газ, вода)'!$J$6</f>
        <v>1751.5</v>
      </c>
      <c r="F25" s="75">
        <f>'Вес - ГОСТ'!F20*'Трубы ПНД ГОСТ (газ, вода)'!$J$6</f>
        <v>2046</v>
      </c>
      <c r="G25" s="75">
        <f>'Вес - ГОСТ'!G20*'Трубы ПНД ГОСТ (газ, вода)'!$J$6</f>
        <v>2139</v>
      </c>
      <c r="H25" s="75">
        <f>'Вес - ГОСТ'!H20*'Трубы ПНД ГОСТ (газ, вода)'!$J$6</f>
        <v>2604</v>
      </c>
      <c r="I25" s="75">
        <f>'Вес - ГОСТ'!I20*'Трубы ПНД ГОСТ (газ, вода)'!$J$6</f>
        <v>3146.5</v>
      </c>
      <c r="J25" s="75">
        <f>'Вес - ГОСТ'!J20*'Трубы ПНД ГОСТ (газ, вода)'!$J$6</f>
        <v>3782</v>
      </c>
      <c r="K25" s="134">
        <f>'Вес - ГОСТ'!K20*'Трубы ПНД ГОСТ (газ, вода)'!$J$6</f>
        <v>4479.5</v>
      </c>
    </row>
    <row r="26" spans="2:11" ht="18.75" x14ac:dyDescent="0.3">
      <c r="B26" s="78" t="s">
        <v>270</v>
      </c>
      <c r="C26" s="77">
        <f>'Вес - ГОСТ'!C21*'Трубы ПНД ГОСТ (газ, вода)'!$J$6</f>
        <v>1449.25</v>
      </c>
      <c r="D26" s="77">
        <f>'Вес - ГОСТ'!D21*'Трубы ПНД ГОСТ (газ, вода)'!$J$6</f>
        <v>1798</v>
      </c>
      <c r="E26" s="77">
        <f>'Вес - ГОСТ'!E21*'Трубы ПНД ГОСТ (газ, вода)'!$J$6</f>
        <v>2201</v>
      </c>
      <c r="F26" s="77">
        <f>'Вес - ГОСТ'!F21*'Трубы ПНД ГОСТ (газ, вода)'!$J$6</f>
        <v>2588.5</v>
      </c>
      <c r="G26" s="77">
        <f>'Вес - ГОСТ'!G21*'Трубы ПНД ГОСТ (газ, вода)'!$J$6</f>
        <v>2697</v>
      </c>
      <c r="H26" s="77">
        <f>'Вес - ГОСТ'!H21*'Трубы ПНД ГОСТ (газ, вода)'!$J$6</f>
        <v>3301.5</v>
      </c>
      <c r="I26" s="77">
        <f>'Вес - ГОСТ'!I21*'Трубы ПНД ГОСТ (газ, вода)'!$J$6</f>
        <v>3983.5</v>
      </c>
      <c r="J26" s="77">
        <f>'Вес - ГОСТ'!J21*'Трубы ПНД ГОСТ (газ, вода)'!$J$6</f>
        <v>4774</v>
      </c>
      <c r="K26" s="135">
        <f>'Вес - ГОСТ'!K21*'Трубы ПНД ГОСТ (газ, вода)'!$J$6</f>
        <v>5673</v>
      </c>
    </row>
    <row r="27" spans="2:11" ht="18.75" x14ac:dyDescent="0.3">
      <c r="B27" s="78" t="s">
        <v>269</v>
      </c>
      <c r="C27" s="75">
        <f>'Вес - ГОСТ'!C22*'Трубы ПНД ГОСТ (газ, вода)'!$J$6</f>
        <v>1829</v>
      </c>
      <c r="D27" s="75">
        <f>'Вес - ГОСТ'!D22*'Трубы ПНД ГОСТ (газ, вода)'!$J$6</f>
        <v>2263</v>
      </c>
      <c r="E27" s="75">
        <f>'Вес - ГОСТ'!E22*'Трубы ПНД ГОСТ (газ, вода)'!$J$6</f>
        <v>2790</v>
      </c>
      <c r="F27" s="75">
        <f>'Вес - ГОСТ'!F22*'Трубы ПНД ГОСТ (газ, вода)'!$J$6</f>
        <v>3286</v>
      </c>
      <c r="G27" s="75">
        <f>'Вес - ГОСТ'!G22*'Трубы ПНД ГОСТ (газ, вода)'!$J$6</f>
        <v>3441</v>
      </c>
      <c r="H27" s="75">
        <f>'Вес - ГОСТ'!H22*'Трубы ПНД ГОСТ (газ, вода)'!$J$6</f>
        <v>4185</v>
      </c>
      <c r="I27" s="75">
        <f>'Вес - ГОСТ'!I22*'Трубы ПНД ГОСТ (газ, вода)'!$J$6</f>
        <v>5053</v>
      </c>
      <c r="J27" s="75">
        <f>'Вес - ГОСТ'!J22*'Трубы ПНД ГОСТ (газ, вода)'!$J$6</f>
        <v>6076</v>
      </c>
      <c r="K27" s="134">
        <f>'Вес - ГОСТ'!K22*'Трубы ПНД ГОСТ (газ, вода)'!$J$6</f>
        <v>7192</v>
      </c>
    </row>
    <row r="28" spans="2:11" ht="18.75" x14ac:dyDescent="0.3">
      <c r="B28" s="78" t="s">
        <v>268</v>
      </c>
      <c r="C28" s="77">
        <f>'Вес - ГОСТ'!C23*'Трубы ПНД ГОСТ (газ, вода)'!$J$6</f>
        <v>2340.5</v>
      </c>
      <c r="D28" s="77">
        <f>'Вес - ГОСТ'!D23*'Трубы ПНД ГОСТ (газ, вода)'!$J$6</f>
        <v>2883</v>
      </c>
      <c r="E28" s="77">
        <f>'Вес - ГОСТ'!E23*'Трубы ПНД ГОСТ (газ, вода)'!$J$6</f>
        <v>3549.5</v>
      </c>
      <c r="F28" s="77">
        <f>'Вес - ГОСТ'!F23*'Трубы ПНД ГОСТ (газ, вода)'!$J$6</f>
        <v>4169.5</v>
      </c>
      <c r="G28" s="77">
        <f>'Вес - ГОСТ'!G23*'Трубы ПНД ГОСТ (газ, вода)'!$J$6</f>
        <v>4340</v>
      </c>
      <c r="H28" s="77">
        <f>'Вес - ГОСТ'!H23*'Трубы ПНД ГОСТ (газ, вода)'!$J$6</f>
        <v>5301</v>
      </c>
      <c r="I28" s="77">
        <f>'Вес - ГОСТ'!I23*'Трубы ПНД ГОСТ (газ, вода)'!$J$6</f>
        <v>6417</v>
      </c>
      <c r="J28" s="77">
        <f>'Вес - ГОСТ'!J23*'Трубы ПНД ГОСТ (газ, вода)'!$J$6</f>
        <v>7703.5</v>
      </c>
      <c r="K28" s="135">
        <f>'Вес - ГОСТ'!K23*'Трубы ПНД ГОСТ (газ, вода)'!$J$6</f>
        <v>9145</v>
      </c>
    </row>
    <row r="29" spans="2:11" ht="18.75" x14ac:dyDescent="0.3">
      <c r="B29" s="78" t="s">
        <v>267</v>
      </c>
      <c r="C29" s="75">
        <f>'Вес - ГОСТ'!C24*'Трубы ПНД ГОСТ (газ, вода)'!$J$6</f>
        <v>2945</v>
      </c>
      <c r="D29" s="75">
        <f>'Вес - ГОСТ'!D24*'Трубы ПНД ГОСТ (газ, вода)'!$J$6</f>
        <v>3642.5</v>
      </c>
      <c r="E29" s="75">
        <f>'Вес - ГОСТ'!E24*'Трубы ПНД ГОСТ (газ, вода)'!$J$6</f>
        <v>4495</v>
      </c>
      <c r="F29" s="75">
        <f>'Вес - ГОСТ'!F24*'Трубы ПНД ГОСТ (газ, вода)'!$J$6</f>
        <v>5270</v>
      </c>
      <c r="G29" s="75">
        <f>'Вес - ГОСТ'!G24*'Трубы ПНД ГОСТ (газ, вода)'!$J$6</f>
        <v>5502.5</v>
      </c>
      <c r="H29" s="75">
        <f>'Вес - ГОСТ'!H24*'Трубы ПНД ГОСТ (газ, вода)'!$J$6</f>
        <v>6711.5</v>
      </c>
      <c r="I29" s="75">
        <f>'Вес - ГОСТ'!I24*'Трубы ПНД ГОСТ (газ, вода)'!$J$6</f>
        <v>8122</v>
      </c>
      <c r="J29" s="75">
        <f>'Вес - ГОСТ'!J24*'Трубы ПНД ГОСТ (газ, вода)'!$J$6</f>
        <v>9749.5</v>
      </c>
      <c r="K29" s="134">
        <f>'Вес - ГОСТ'!K24*'Трубы ПНД ГОСТ (газ, вода)'!$J$6</f>
        <v>11563</v>
      </c>
    </row>
    <row r="30" spans="2:11" ht="18.75" x14ac:dyDescent="0.3">
      <c r="B30" s="78" t="s">
        <v>266</v>
      </c>
      <c r="C30" s="77">
        <f>'Вес - ГОСТ'!C25*'Трубы ПНД ГОСТ (газ, вода)'!$J$6</f>
        <v>3627</v>
      </c>
      <c r="D30" s="77">
        <f>'Вес - ГОСТ'!D25*'Трубы ПНД ГОСТ (газ, вода)'!$J$6</f>
        <v>4495</v>
      </c>
      <c r="E30" s="77">
        <f>'Вес - ГОСТ'!E25*'Трубы ПНД ГОСТ (газ, вода)'!$J$6</f>
        <v>5549</v>
      </c>
      <c r="F30" s="77">
        <f>'Вес - ГОСТ'!F25*'Трубы ПНД ГОСТ (газ, вода)'!$J$6</f>
        <v>6510</v>
      </c>
      <c r="G30" s="77">
        <f>'Вес - ГОСТ'!G25*'Трубы ПНД ГОСТ (газ, вода)'!$J$6</f>
        <v>6804.5</v>
      </c>
      <c r="H30" s="77">
        <f>'Вес - ГОСТ'!H25*'Трубы ПНД ГОСТ (газ, вода)'!$J$6</f>
        <v>8292.5</v>
      </c>
      <c r="I30" s="77">
        <f>'Вес - ГОСТ'!I25*'Трубы ПНД ГОСТ (газ, вода)'!$J$6</f>
        <v>10028.5</v>
      </c>
      <c r="J30" s="77">
        <f>'Вес - ГОСТ'!J25*'Трубы ПНД ГОСТ (газ, вода)'!$J$6</f>
        <v>12012.5</v>
      </c>
      <c r="K30" s="135">
        <f>'Вес - ГОСТ'!K25*'Трубы ПНД ГОСТ (газ, вода)'!$J$6</f>
        <v>14275.5</v>
      </c>
    </row>
    <row r="31" spans="2:11" ht="18.75" x14ac:dyDescent="0.3">
      <c r="B31" s="78" t="s">
        <v>265</v>
      </c>
      <c r="C31" s="75">
        <f>'Вес - ГОСТ'!C26*'Трубы ПНД ГОСТ (газ, вода)'!$J$6</f>
        <v>4557</v>
      </c>
      <c r="D31" s="75">
        <f>'Вес - ГОСТ'!D26*'Трубы ПНД ГОСТ (газ, вода)'!$J$6</f>
        <v>5626.5</v>
      </c>
      <c r="E31" s="75">
        <f>'Вес - ГОСТ'!E26*'Трубы ПНД ГОСТ (газ, вода)'!$J$6</f>
        <v>6944</v>
      </c>
      <c r="F31" s="75">
        <f>'Вес - ГОСТ'!F26*'Трубы ПНД ГОСТ (газ, вода)'!$J$6</f>
        <v>8153</v>
      </c>
      <c r="G31" s="75">
        <f>'Вес - ГОСТ'!G26*'Трубы ПНД ГОСТ (газ, вода)'!$J$6</f>
        <v>8525</v>
      </c>
      <c r="H31" s="75">
        <f>'Вес - ГОСТ'!H26*'Трубы ПНД ГОСТ (газ, вода)'!$J$6</f>
        <v>10400.5</v>
      </c>
      <c r="I31" s="75">
        <f>'Вес - ГОСТ'!I26*'Трубы ПНД ГОСТ (газ, вода)'!$J$6</f>
        <v>12555</v>
      </c>
      <c r="J31" s="75">
        <f>'Вес - ГОСТ'!J26*'Трубы ПНД ГОСТ (газ, вода)'!$J$6</f>
        <v>15081.5</v>
      </c>
      <c r="K31" s="134"/>
    </row>
    <row r="32" spans="2:11" ht="18.75" x14ac:dyDescent="0.3">
      <c r="B32" s="78" t="s">
        <v>264</v>
      </c>
      <c r="C32" s="77">
        <f>'Вес - ГОСТ'!C27*'Трубы ПНД ГОСТ (газ, вода)'!$J$6</f>
        <v>5750.5</v>
      </c>
      <c r="D32" s="77">
        <f>'Вес - ГОСТ'!D27*'Трубы ПНД ГОСТ (газ, вода)'!$J$6</f>
        <v>7130</v>
      </c>
      <c r="E32" s="77">
        <f>'Вес - ГОСТ'!E27*'Трубы ПНД ГОСТ (газ, вода)'!$J$6</f>
        <v>8757.5</v>
      </c>
      <c r="F32" s="77">
        <f>'Вес - ГОСТ'!F27*'Трубы ПНД ГОСТ (газ, вода)'!$J$6</f>
        <v>10323</v>
      </c>
      <c r="G32" s="77">
        <f>'Вес - ГОСТ'!G27*'Трубы ПНД ГОСТ (газ, вода)'!$J$6</f>
        <v>10788</v>
      </c>
      <c r="H32" s="77">
        <f>'Вес - ГОСТ'!H27*'Трубы ПНД ГОСТ (газ, вода)'!$J$6</f>
        <v>13144</v>
      </c>
      <c r="I32" s="77">
        <f>'Вес - ГОСТ'!I27*'Трубы ПНД ГОСТ (газ, вода)'!$J$6</f>
        <v>15965</v>
      </c>
      <c r="J32" s="77">
        <f>'Вес - ГОСТ'!J27*'Трубы ПНД ГОСТ (газ, вода)'!$J$6</f>
        <v>19065</v>
      </c>
      <c r="K32" s="135"/>
    </row>
    <row r="33" spans="2:11" ht="18.75" x14ac:dyDescent="0.3">
      <c r="B33" s="78" t="s">
        <v>263</v>
      </c>
      <c r="C33" s="75">
        <f>'Вес - ГОСТ'!C28*'Трубы ПНД ГОСТ (газ, вода)'!$J$6</f>
        <v>7331.5</v>
      </c>
      <c r="D33" s="75">
        <f>'Вес - ГОСТ'!D28*'Трубы ПНД ГОСТ (газ, вода)'!$J$6</f>
        <v>9067.5</v>
      </c>
      <c r="E33" s="75">
        <f>'Вес - ГОСТ'!E28*'Трубы ПНД ГОСТ (газ, вода)'!$J$6</f>
        <v>11175.5</v>
      </c>
      <c r="F33" s="75">
        <f>'Вес - ГОСТ'!F28*'Трубы ПНД ГОСТ (газ, вода)'!$J$6</f>
        <v>13128.5</v>
      </c>
      <c r="G33" s="75">
        <f>'Вес - ГОСТ'!G28*'Трубы ПНД ГОСТ (газ, вода)'!$J$6</f>
        <v>13702</v>
      </c>
      <c r="H33" s="75">
        <f>'Вес - ГОСТ'!H28*'Трубы ПНД ГОСТ (газ, вода)'!$J$6</f>
        <v>16740</v>
      </c>
      <c r="I33" s="75">
        <f>'Вес - ГОСТ'!I28*'Трубы ПНД ГОСТ (газ, вода)'!$J$6</f>
        <v>20305</v>
      </c>
      <c r="J33" s="75"/>
      <c r="K33" s="134"/>
    </row>
    <row r="34" spans="2:11" ht="18.75" x14ac:dyDescent="0.3">
      <c r="B34" s="78" t="s">
        <v>262</v>
      </c>
      <c r="C34" s="77">
        <f>'Вес - ГОСТ'!C29*'Трубы ПНД ГОСТ (газ, вода)'!$J$6</f>
        <v>9284.5</v>
      </c>
      <c r="D34" s="77">
        <f>'Вес - ГОСТ'!D29*'Трубы ПНД ГОСТ (газ, вода)'!$J$6</f>
        <v>11485.5</v>
      </c>
      <c r="E34" s="77">
        <f>'Вес - ГОСТ'!E29*'Трубы ПНД ГОСТ (газ, вода)'!$J$6</f>
        <v>14167</v>
      </c>
      <c r="F34" s="77">
        <f>'Вес - ГОСТ'!F29*'Трубы ПНД ГОСТ (газ, вода)'!$J$6</f>
        <v>16740</v>
      </c>
      <c r="G34" s="77">
        <f>'Вес - ГОСТ'!G29*'Трубы ПНД ГОСТ (газ, вода)'!$J$6</f>
        <v>17360</v>
      </c>
      <c r="H34" s="77">
        <f>'Вес - ГОСТ'!H29*'Трубы ПНД ГОСТ (газ, вода)'!$J$6</f>
        <v>21235</v>
      </c>
      <c r="I34" s="77">
        <f>'Вес - ГОСТ'!I29*'Трубы ПНД ГОСТ (газ, вода)'!$J$6</f>
        <v>26195</v>
      </c>
      <c r="J34" s="77"/>
      <c r="K34" s="135"/>
    </row>
    <row r="35" spans="2:11" ht="18.75" x14ac:dyDescent="0.3">
      <c r="B35" s="78" t="s">
        <v>261</v>
      </c>
      <c r="C35" s="75">
        <f>'Вес - ГОСТ'!C30*'Трубы ПНД ГОСТ (газ, вода)'!$J$6</f>
        <v>11764.5</v>
      </c>
      <c r="D35" s="75">
        <f>'Вес - ГОСТ'!D30*'Трубы ПНД ГОСТ (газ, вода)'!$J$6</f>
        <v>14539</v>
      </c>
      <c r="E35" s="75">
        <f>'Вес - ГОСТ'!E30*'Трубы ПНД ГОСТ (газ, вода)'!$J$6</f>
        <v>17980</v>
      </c>
      <c r="F35" s="75">
        <f>'Вес - ГОСТ'!F30*'Трубы ПНД ГОСТ (газ, вода)'!$J$6</f>
        <v>21080</v>
      </c>
      <c r="G35" s="75">
        <f>'Вес - ГОСТ'!G30*'Трубы ПНД ГОСТ (газ, вода)'!$J$6</f>
        <v>22010</v>
      </c>
      <c r="H35" s="75">
        <f>'Вес - ГОСТ'!H30*'Трубы ПНД ГОСТ (газ, вода)'!$J$6</f>
        <v>26815</v>
      </c>
      <c r="I35" s="75"/>
      <c r="J35" s="75"/>
      <c r="K35" s="134"/>
    </row>
    <row r="36" spans="2:11" ht="18.75" x14ac:dyDescent="0.3">
      <c r="B36" s="78" t="s">
        <v>260</v>
      </c>
      <c r="C36" s="77">
        <f>'Вес - ГОСТ'!C31*'Трубы ПНД ГОСТ (газ, вода)'!$J$6</f>
        <v>14492.5</v>
      </c>
      <c r="D36" s="77">
        <f>'Вес - ГОСТ'!D31*'Трубы ПНД ГОСТ (газ, вода)'!$J$6</f>
        <v>17980</v>
      </c>
      <c r="E36" s="77">
        <f>'Вес - ГОСТ'!E31*'Трубы ПНД ГОСТ (газ, вода)'!$J$6</f>
        <v>22165</v>
      </c>
      <c r="F36" s="77">
        <f>'Вес - ГОСТ'!F31*'Трубы ПНД ГОСТ (газ, вода)'!$J$6</f>
        <v>41540</v>
      </c>
      <c r="G36" s="77">
        <f>'Вес - ГОСТ'!G31*'Трубы ПНД ГОСТ (газ, вода)'!$J$6</f>
        <v>27125</v>
      </c>
      <c r="H36" s="77">
        <f>'Вес - ГОСТ'!H31*'Трубы ПНД ГОСТ (газ, вода)'!$J$6</f>
        <v>33170</v>
      </c>
      <c r="I36" s="77"/>
      <c r="J36" s="77"/>
      <c r="K36" s="135"/>
    </row>
    <row r="37" spans="2:11" ht="19.5" thickBot="1" x14ac:dyDescent="0.35">
      <c r="B37" s="76" t="s">
        <v>259</v>
      </c>
      <c r="C37" s="260">
        <f>'Вес - ГОСТ'!C32*'Трубы ПНД ГОСТ (газ, вода)'!$J$6</f>
        <v>20770</v>
      </c>
      <c r="D37" s="260">
        <f>'Вес - ГОСТ'!D32*'Трубы ПНД ГОСТ (газ, вода)'!$J$6</f>
        <v>25885</v>
      </c>
      <c r="E37" s="260">
        <f>'Вес - ГОСТ'!E32*'Трубы ПНД ГОСТ (газ, вода)'!$J$6</f>
        <v>31930</v>
      </c>
      <c r="F37" s="260">
        <f>'Вес - ГОСТ'!F32*'Трубы ПНД ГОСТ (газ, вода)'!$J$6</f>
        <v>37510</v>
      </c>
      <c r="G37" s="260">
        <f>'Вес - ГОСТ'!G32*'Трубы ПНД ГОСТ (газ, вода)'!$J$6</f>
        <v>39060</v>
      </c>
      <c r="H37" s="260"/>
      <c r="I37" s="260"/>
      <c r="J37" s="260"/>
      <c r="K37" s="261"/>
    </row>
    <row r="38" spans="2:11" ht="15.75" customHeight="1" x14ac:dyDescent="0.25"/>
  </sheetData>
  <sheetProtection algorithmName="SHA-512" hashValue="OY2D69HEi8FdgMjsMR7XbaN4k4cmVBf2cs10n9r5HOez1KBOOii5/TIDTsIWoIWuOehz51C8wkPXx1IS55IaOw==" saltValue="sRrSBKVnt5mRhnzQXi0R5w==" spinCount="100000" sheet="1" objects="1" scenarios="1"/>
  <mergeCells count="12">
    <mergeCell ref="B7:B9"/>
    <mergeCell ref="J3:K3"/>
    <mergeCell ref="D3:E3"/>
    <mergeCell ref="D2:K2"/>
    <mergeCell ref="B2:C5"/>
    <mergeCell ref="F4:I4"/>
    <mergeCell ref="J4:K4"/>
    <mergeCell ref="F5:I5"/>
    <mergeCell ref="J5:K5"/>
    <mergeCell ref="F3:H3"/>
    <mergeCell ref="J6:K6"/>
    <mergeCell ref="B6:H6"/>
  </mergeCells>
  <hyperlinks>
    <hyperlink ref="J4:K4" r:id="rId1" display="Скачать" xr:uid="{AD197E2F-515D-4730-9D0E-559FFC422D86}"/>
    <hyperlink ref="J5:K5" r:id="rId2" display="Отправить" xr:uid="{7D88E7D4-61B1-46EB-ACFE-04339A972085}"/>
    <hyperlink ref="F3" r:id="rId3" xr:uid="{66570986-82F7-43A4-9217-B7E08D6B059A}"/>
    <hyperlink ref="J3" r:id="rId4" xr:uid="{7DAF1DDD-683F-4C2D-82ED-B9E056FEF1A7}"/>
  </hyperlinks>
  <pageMargins left="0.70866141732283472" right="0.70866141732283472" top="0.74803149606299213" bottom="0.74803149606299213" header="0.31496062992125984" footer="0.31496062992125984"/>
  <pageSetup paperSize="9" scale="54" orientation="landscape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2ACC-6E8C-4F1C-8FA6-ACFF28A31F15}">
  <sheetPr>
    <tabColor theme="8"/>
    <pageSetUpPr fitToPage="1"/>
  </sheetPr>
  <dimension ref="B1:K33"/>
  <sheetViews>
    <sheetView zoomScale="85" zoomScaleNormal="85" zoomScaleSheetLayoutView="85" workbookViewId="0">
      <selection activeCell="E37" sqref="E37"/>
    </sheetView>
  </sheetViews>
  <sheetFormatPr defaultRowHeight="15.75" x14ac:dyDescent="0.25"/>
  <cols>
    <col min="1" max="1" width="2.7109375" style="74" customWidth="1"/>
    <col min="2" max="11" width="20" style="74" customWidth="1"/>
    <col min="12" max="20" width="12.5703125" style="74" customWidth="1"/>
    <col min="21" max="21" width="4.140625" style="74" customWidth="1"/>
    <col min="22" max="16384" width="9.140625" style="74"/>
  </cols>
  <sheetData>
    <row r="1" spans="2:11" ht="16.5" thickBot="1" x14ac:dyDescent="0.3"/>
    <row r="2" spans="2:11" x14ac:dyDescent="0.25">
      <c r="B2" s="605" t="s">
        <v>306</v>
      </c>
      <c r="C2" s="128" t="s">
        <v>305</v>
      </c>
      <c r="D2" s="128" t="s">
        <v>304</v>
      </c>
      <c r="E2" s="128" t="s">
        <v>303</v>
      </c>
      <c r="F2" s="128" t="s">
        <v>302</v>
      </c>
      <c r="G2" s="128" t="s">
        <v>301</v>
      </c>
      <c r="H2" s="129" t="s">
        <v>300</v>
      </c>
      <c r="I2" s="129" t="s">
        <v>299</v>
      </c>
      <c r="J2" s="129" t="s">
        <v>298</v>
      </c>
      <c r="K2" s="130" t="s">
        <v>297</v>
      </c>
    </row>
    <row r="3" spans="2:11" x14ac:dyDescent="0.25">
      <c r="B3" s="562"/>
      <c r="C3" s="117" t="s">
        <v>296</v>
      </c>
      <c r="D3" s="117" t="s">
        <v>295</v>
      </c>
      <c r="E3" s="117" t="s">
        <v>294</v>
      </c>
      <c r="F3" s="117" t="s">
        <v>293</v>
      </c>
      <c r="G3" s="117" t="s">
        <v>292</v>
      </c>
      <c r="H3" s="131" t="s">
        <v>291</v>
      </c>
      <c r="I3" s="131" t="s">
        <v>290</v>
      </c>
      <c r="J3" s="131" t="s">
        <v>289</v>
      </c>
      <c r="K3" s="116" t="s">
        <v>288</v>
      </c>
    </row>
    <row r="4" spans="2:11" ht="43.5" customHeight="1" x14ac:dyDescent="0.25">
      <c r="B4" s="563"/>
      <c r="C4" s="99" t="s">
        <v>287</v>
      </c>
      <c r="D4" s="99" t="s">
        <v>287</v>
      </c>
      <c r="E4" s="99" t="s">
        <v>287</v>
      </c>
      <c r="F4" s="99" t="s">
        <v>287</v>
      </c>
      <c r="G4" s="99" t="s">
        <v>287</v>
      </c>
      <c r="H4" s="99" t="s">
        <v>287</v>
      </c>
      <c r="I4" s="99" t="s">
        <v>287</v>
      </c>
      <c r="J4" s="99" t="s">
        <v>287</v>
      </c>
      <c r="K4" s="98" t="s">
        <v>287</v>
      </c>
    </row>
    <row r="5" spans="2:11" x14ac:dyDescent="0.25">
      <c r="B5" s="95">
        <v>25</v>
      </c>
      <c r="C5" s="93"/>
      <c r="D5" s="93"/>
      <c r="E5" s="93"/>
      <c r="F5" s="93"/>
      <c r="G5" s="93"/>
      <c r="H5" s="94">
        <v>0.14799999999999999</v>
      </c>
      <c r="I5" s="94">
        <v>0.16900000000000001</v>
      </c>
      <c r="J5" s="94">
        <v>0.19800000000000001</v>
      </c>
      <c r="K5" s="96">
        <v>0.24</v>
      </c>
    </row>
    <row r="6" spans="2:11" x14ac:dyDescent="0.25">
      <c r="B6" s="95">
        <v>32</v>
      </c>
      <c r="C6" s="93"/>
      <c r="D6" s="93"/>
      <c r="E6" s="93"/>
      <c r="F6" s="93"/>
      <c r="G6" s="94">
        <v>0.193</v>
      </c>
      <c r="H6" s="94">
        <v>0.22900000000000001</v>
      </c>
      <c r="I6" s="94">
        <v>0.27700000000000002</v>
      </c>
      <c r="J6" s="94">
        <v>0.32500000000000001</v>
      </c>
      <c r="K6" s="96">
        <v>0.38500000000000001</v>
      </c>
    </row>
    <row r="7" spans="2:11" x14ac:dyDescent="0.25">
      <c r="B7" s="95">
        <v>40</v>
      </c>
      <c r="C7" s="93"/>
      <c r="D7" s="93"/>
      <c r="E7" s="94">
        <v>0.24399999999999999</v>
      </c>
      <c r="F7" s="94">
        <v>0.28100000000000003</v>
      </c>
      <c r="G7" s="94">
        <v>0.29199999999999998</v>
      </c>
      <c r="H7" s="94">
        <v>0.35299999999999998</v>
      </c>
      <c r="I7" s="94">
        <v>0.42699999999999999</v>
      </c>
      <c r="J7" s="94">
        <v>0.50700000000000001</v>
      </c>
      <c r="K7" s="96">
        <v>0.6</v>
      </c>
    </row>
    <row r="8" spans="2:11" x14ac:dyDescent="0.25">
      <c r="B8" s="95">
        <v>50</v>
      </c>
      <c r="C8" s="93"/>
      <c r="D8" s="94">
        <v>0.308</v>
      </c>
      <c r="E8" s="94">
        <v>0.36899999999999999</v>
      </c>
      <c r="F8" s="94">
        <v>0.436</v>
      </c>
      <c r="G8" s="94">
        <v>0.44900000000000001</v>
      </c>
      <c r="H8" s="94">
        <v>0.54500000000000004</v>
      </c>
      <c r="I8" s="94">
        <v>0.66300000000000003</v>
      </c>
      <c r="J8" s="94">
        <v>0.78600000000000003</v>
      </c>
      <c r="K8" s="96">
        <v>0.93500000000000005</v>
      </c>
    </row>
    <row r="9" spans="2:11" x14ac:dyDescent="0.25">
      <c r="B9" s="95">
        <v>63</v>
      </c>
      <c r="C9" s="94">
        <v>0.39200000000000002</v>
      </c>
      <c r="D9" s="94">
        <v>0.48799999999999999</v>
      </c>
      <c r="E9" s="94">
        <v>0.57299999999999995</v>
      </c>
      <c r="F9" s="94">
        <v>0.68200000000000005</v>
      </c>
      <c r="G9" s="94">
        <v>0.71499999999999997</v>
      </c>
      <c r="H9" s="94">
        <v>0.86899999999999999</v>
      </c>
      <c r="I9" s="94">
        <v>1.05</v>
      </c>
      <c r="J9" s="94">
        <v>1.25</v>
      </c>
      <c r="K9" s="96">
        <v>1.47</v>
      </c>
    </row>
    <row r="10" spans="2:11" x14ac:dyDescent="0.25">
      <c r="B10" s="95">
        <v>75</v>
      </c>
      <c r="C10" s="94">
        <v>0.54300000000000004</v>
      </c>
      <c r="D10" s="94">
        <v>0.66800000000000004</v>
      </c>
      <c r="E10" s="94">
        <v>0.82099999999999995</v>
      </c>
      <c r="F10" s="94">
        <v>0.97</v>
      </c>
      <c r="G10" s="94">
        <v>1.01</v>
      </c>
      <c r="H10" s="94">
        <v>1.23</v>
      </c>
      <c r="I10" s="94">
        <v>1.46</v>
      </c>
      <c r="J10" s="94">
        <v>1.76</v>
      </c>
      <c r="K10" s="96">
        <v>2.09</v>
      </c>
    </row>
    <row r="11" spans="2:11" x14ac:dyDescent="0.25">
      <c r="B11" s="95">
        <v>90</v>
      </c>
      <c r="C11" s="94">
        <v>0.78200000000000003</v>
      </c>
      <c r="D11" s="94">
        <v>0.96899999999999997</v>
      </c>
      <c r="E11" s="94">
        <v>1.18</v>
      </c>
      <c r="F11" s="94">
        <v>1.4</v>
      </c>
      <c r="G11" s="94">
        <v>1.45</v>
      </c>
      <c r="H11" s="94">
        <v>1.76</v>
      </c>
      <c r="I11" s="94">
        <v>2.12</v>
      </c>
      <c r="J11" s="94">
        <v>2.54</v>
      </c>
      <c r="K11" s="96">
        <v>3</v>
      </c>
    </row>
    <row r="12" spans="2:11" x14ac:dyDescent="0.25">
      <c r="B12" s="95">
        <v>110</v>
      </c>
      <c r="C12" s="94">
        <v>1.1599999999999999</v>
      </c>
      <c r="D12" s="94">
        <v>1.42</v>
      </c>
      <c r="E12" s="94">
        <v>1.77</v>
      </c>
      <c r="F12" s="94">
        <v>2.0699999999999998</v>
      </c>
      <c r="G12" s="94">
        <v>2.16</v>
      </c>
      <c r="H12" s="94">
        <v>2.61</v>
      </c>
      <c r="I12" s="94">
        <v>3.14</v>
      </c>
      <c r="J12" s="94">
        <v>3.78</v>
      </c>
      <c r="K12" s="96">
        <v>4.49</v>
      </c>
    </row>
    <row r="13" spans="2:11" x14ac:dyDescent="0.25">
      <c r="B13" s="95">
        <v>125</v>
      </c>
      <c r="C13" s="94">
        <v>1.5</v>
      </c>
      <c r="D13" s="94">
        <v>1.83</v>
      </c>
      <c r="E13" s="94">
        <v>2.2599999999999998</v>
      </c>
      <c r="F13" s="94">
        <v>2.66</v>
      </c>
      <c r="G13" s="94">
        <v>2.75</v>
      </c>
      <c r="H13" s="94">
        <v>3.37</v>
      </c>
      <c r="I13" s="94">
        <v>4.08</v>
      </c>
      <c r="J13" s="94">
        <v>4.87</v>
      </c>
      <c r="K13" s="96">
        <v>5.78</v>
      </c>
    </row>
    <row r="14" spans="2:11" x14ac:dyDescent="0.25">
      <c r="B14" s="95">
        <v>140</v>
      </c>
      <c r="C14" s="94">
        <v>1.87</v>
      </c>
      <c r="D14" s="94">
        <v>2.31</v>
      </c>
      <c r="E14" s="94">
        <v>2.83</v>
      </c>
      <c r="F14" s="94">
        <v>3.35</v>
      </c>
      <c r="G14" s="94">
        <v>3.46</v>
      </c>
      <c r="H14" s="94">
        <v>4.22</v>
      </c>
      <c r="I14" s="94">
        <v>5.08</v>
      </c>
      <c r="J14" s="94">
        <v>6.12</v>
      </c>
      <c r="K14" s="96">
        <v>7.27</v>
      </c>
    </row>
    <row r="15" spans="2:11" x14ac:dyDescent="0.25">
      <c r="B15" s="95">
        <v>160</v>
      </c>
      <c r="C15" s="94">
        <v>2.41</v>
      </c>
      <c r="D15" s="94">
        <v>3.03</v>
      </c>
      <c r="E15" s="94">
        <v>3.71</v>
      </c>
      <c r="F15" s="94">
        <v>4.3499999999999996</v>
      </c>
      <c r="G15" s="94">
        <v>4.51</v>
      </c>
      <c r="H15" s="94">
        <v>5.5</v>
      </c>
      <c r="I15" s="94">
        <v>6.67</v>
      </c>
      <c r="J15" s="94">
        <v>7.97</v>
      </c>
      <c r="K15" s="96">
        <v>9.4600000000000009</v>
      </c>
    </row>
    <row r="16" spans="2:11" x14ac:dyDescent="0.25">
      <c r="B16" s="95">
        <v>180</v>
      </c>
      <c r="C16" s="94">
        <v>3.05</v>
      </c>
      <c r="D16" s="94">
        <v>3.78</v>
      </c>
      <c r="E16" s="94">
        <v>4.66</v>
      </c>
      <c r="F16" s="94">
        <v>5.47</v>
      </c>
      <c r="G16" s="94">
        <v>5.71</v>
      </c>
      <c r="H16" s="94">
        <v>6.98</v>
      </c>
      <c r="I16" s="94">
        <v>8.43</v>
      </c>
      <c r="J16" s="94">
        <v>10.1</v>
      </c>
      <c r="K16" s="96">
        <v>12</v>
      </c>
    </row>
    <row r="17" spans="2:11" x14ac:dyDescent="0.25">
      <c r="B17" s="95">
        <v>200</v>
      </c>
      <c r="C17" s="94">
        <v>3.82</v>
      </c>
      <c r="D17" s="94">
        <v>4.68</v>
      </c>
      <c r="E17" s="94">
        <v>5.77</v>
      </c>
      <c r="F17" s="94">
        <v>6.78</v>
      </c>
      <c r="G17" s="94">
        <v>7.04</v>
      </c>
      <c r="H17" s="94">
        <v>8.56</v>
      </c>
      <c r="I17" s="94">
        <v>10.4</v>
      </c>
      <c r="J17" s="94">
        <v>12.5</v>
      </c>
      <c r="K17" s="96">
        <v>14.8</v>
      </c>
    </row>
    <row r="18" spans="2:11" x14ac:dyDescent="0.25">
      <c r="B18" s="95">
        <v>225</v>
      </c>
      <c r="C18" s="94">
        <v>4.76</v>
      </c>
      <c r="D18" s="94">
        <v>5.88</v>
      </c>
      <c r="E18" s="94">
        <v>7.29</v>
      </c>
      <c r="F18" s="94">
        <v>8.5500000000000007</v>
      </c>
      <c r="G18" s="94">
        <v>8.94</v>
      </c>
      <c r="H18" s="94">
        <v>10.9</v>
      </c>
      <c r="I18" s="94">
        <v>13.2</v>
      </c>
      <c r="J18" s="94">
        <v>15.8</v>
      </c>
      <c r="K18" s="96">
        <v>18.7</v>
      </c>
    </row>
    <row r="19" spans="2:11" x14ac:dyDescent="0.25">
      <c r="B19" s="95">
        <v>250</v>
      </c>
      <c r="C19" s="94">
        <v>5.9</v>
      </c>
      <c r="D19" s="94">
        <v>7.29</v>
      </c>
      <c r="E19" s="94">
        <v>8.92</v>
      </c>
      <c r="F19" s="94">
        <v>10.6</v>
      </c>
      <c r="G19" s="94">
        <v>11</v>
      </c>
      <c r="H19" s="94">
        <v>13.4</v>
      </c>
      <c r="I19" s="94">
        <v>16.2</v>
      </c>
      <c r="J19" s="94">
        <v>19.399999999999999</v>
      </c>
      <c r="K19" s="96">
        <v>23.1</v>
      </c>
    </row>
    <row r="20" spans="2:11" x14ac:dyDescent="0.25">
      <c r="B20" s="95">
        <v>280</v>
      </c>
      <c r="C20" s="94">
        <v>7.38</v>
      </c>
      <c r="D20" s="94">
        <v>9.09</v>
      </c>
      <c r="E20" s="94">
        <v>11.3</v>
      </c>
      <c r="F20" s="94">
        <v>13.2</v>
      </c>
      <c r="G20" s="94">
        <v>13.8</v>
      </c>
      <c r="H20" s="94">
        <v>16.8</v>
      </c>
      <c r="I20" s="94">
        <v>20.3</v>
      </c>
      <c r="J20" s="94">
        <v>24.4</v>
      </c>
      <c r="K20" s="96">
        <v>28.9</v>
      </c>
    </row>
    <row r="21" spans="2:11" x14ac:dyDescent="0.25">
      <c r="B21" s="95">
        <v>315</v>
      </c>
      <c r="C21" s="94">
        <v>9.35</v>
      </c>
      <c r="D21" s="94">
        <v>11.6</v>
      </c>
      <c r="E21" s="94">
        <v>14.2</v>
      </c>
      <c r="F21" s="94">
        <v>16.7</v>
      </c>
      <c r="G21" s="94">
        <v>17.399999999999999</v>
      </c>
      <c r="H21" s="94">
        <v>21.3</v>
      </c>
      <c r="I21" s="94">
        <v>25.7</v>
      </c>
      <c r="J21" s="94">
        <v>30.8</v>
      </c>
      <c r="K21" s="96">
        <v>36.6</v>
      </c>
    </row>
    <row r="22" spans="2:11" x14ac:dyDescent="0.25">
      <c r="B22" s="95">
        <v>355</v>
      </c>
      <c r="C22" s="94">
        <v>11.8</v>
      </c>
      <c r="D22" s="94">
        <v>14.6</v>
      </c>
      <c r="E22" s="94">
        <v>18</v>
      </c>
      <c r="F22" s="94">
        <v>21.2</v>
      </c>
      <c r="G22" s="94">
        <v>22.2</v>
      </c>
      <c r="H22" s="94">
        <v>27</v>
      </c>
      <c r="I22" s="94">
        <v>32.6</v>
      </c>
      <c r="J22" s="94">
        <v>39.200000000000003</v>
      </c>
      <c r="K22" s="96">
        <v>46.4</v>
      </c>
    </row>
    <row r="23" spans="2:11" x14ac:dyDescent="0.25">
      <c r="B23" s="95">
        <v>400</v>
      </c>
      <c r="C23" s="94">
        <v>15.1</v>
      </c>
      <c r="D23" s="94">
        <v>18.600000000000001</v>
      </c>
      <c r="E23" s="94">
        <v>22.9</v>
      </c>
      <c r="F23" s="94">
        <v>26.9</v>
      </c>
      <c r="G23" s="94">
        <v>28</v>
      </c>
      <c r="H23" s="94">
        <v>34.200000000000003</v>
      </c>
      <c r="I23" s="94">
        <v>41.4</v>
      </c>
      <c r="J23" s="94">
        <v>49.7</v>
      </c>
      <c r="K23" s="96">
        <v>59</v>
      </c>
    </row>
    <row r="24" spans="2:11" x14ac:dyDescent="0.25">
      <c r="B24" s="95">
        <v>450</v>
      </c>
      <c r="C24" s="94">
        <v>19</v>
      </c>
      <c r="D24" s="94">
        <v>23.5</v>
      </c>
      <c r="E24" s="94">
        <v>29</v>
      </c>
      <c r="F24" s="94">
        <v>34</v>
      </c>
      <c r="G24" s="94">
        <v>35.5</v>
      </c>
      <c r="H24" s="94">
        <v>43.3</v>
      </c>
      <c r="I24" s="94">
        <v>52.4</v>
      </c>
      <c r="J24" s="94">
        <v>62.9</v>
      </c>
      <c r="K24" s="96">
        <v>74.599999999999994</v>
      </c>
    </row>
    <row r="25" spans="2:11" x14ac:dyDescent="0.25">
      <c r="B25" s="95">
        <v>500</v>
      </c>
      <c r="C25" s="94">
        <v>23.4</v>
      </c>
      <c r="D25" s="94">
        <v>29</v>
      </c>
      <c r="E25" s="94">
        <v>35.799999999999997</v>
      </c>
      <c r="F25" s="94">
        <v>42</v>
      </c>
      <c r="G25" s="94">
        <v>43.9</v>
      </c>
      <c r="H25" s="94">
        <v>53.5</v>
      </c>
      <c r="I25" s="94">
        <v>64.7</v>
      </c>
      <c r="J25" s="94">
        <v>77.5</v>
      </c>
      <c r="K25" s="96">
        <v>92.1</v>
      </c>
    </row>
    <row r="26" spans="2:11" x14ac:dyDescent="0.25">
      <c r="B26" s="95">
        <v>560</v>
      </c>
      <c r="C26" s="94">
        <v>29.4</v>
      </c>
      <c r="D26" s="94">
        <v>36.299999999999997</v>
      </c>
      <c r="E26" s="94">
        <v>44.8</v>
      </c>
      <c r="F26" s="94">
        <v>52.6</v>
      </c>
      <c r="G26" s="94">
        <v>55</v>
      </c>
      <c r="H26" s="94">
        <v>67.099999999999994</v>
      </c>
      <c r="I26" s="94">
        <v>81</v>
      </c>
      <c r="J26" s="94">
        <v>97.3</v>
      </c>
      <c r="K26" s="92"/>
    </row>
    <row r="27" spans="2:11" x14ac:dyDescent="0.25">
      <c r="B27" s="95">
        <v>630</v>
      </c>
      <c r="C27" s="94">
        <v>37.1</v>
      </c>
      <c r="D27" s="94">
        <v>46</v>
      </c>
      <c r="E27" s="94">
        <v>56.5</v>
      </c>
      <c r="F27" s="94">
        <v>66.599999999999994</v>
      </c>
      <c r="G27" s="94">
        <v>69.599999999999994</v>
      </c>
      <c r="H27" s="94">
        <v>84.8</v>
      </c>
      <c r="I27" s="94">
        <v>103</v>
      </c>
      <c r="J27" s="94">
        <v>123</v>
      </c>
      <c r="K27" s="92"/>
    </row>
    <row r="28" spans="2:11" x14ac:dyDescent="0.25">
      <c r="B28" s="95">
        <v>710</v>
      </c>
      <c r="C28" s="94">
        <v>47.3</v>
      </c>
      <c r="D28" s="94">
        <v>58.5</v>
      </c>
      <c r="E28" s="94">
        <v>72.099999999999994</v>
      </c>
      <c r="F28" s="94">
        <v>84.7</v>
      </c>
      <c r="G28" s="94">
        <v>88.4</v>
      </c>
      <c r="H28" s="94">
        <v>108</v>
      </c>
      <c r="I28" s="94">
        <v>131</v>
      </c>
      <c r="J28" s="93"/>
      <c r="K28" s="92"/>
    </row>
    <row r="29" spans="2:11" x14ac:dyDescent="0.25">
      <c r="B29" s="95">
        <v>800</v>
      </c>
      <c r="C29" s="94">
        <v>59.9</v>
      </c>
      <c r="D29" s="94">
        <v>74.099999999999994</v>
      </c>
      <c r="E29" s="94">
        <v>91.4</v>
      </c>
      <c r="F29" s="94">
        <v>108</v>
      </c>
      <c r="G29" s="94">
        <v>112</v>
      </c>
      <c r="H29" s="94">
        <v>137</v>
      </c>
      <c r="I29" s="94">
        <v>169</v>
      </c>
      <c r="J29" s="93"/>
      <c r="K29" s="92"/>
    </row>
    <row r="30" spans="2:11" x14ac:dyDescent="0.25">
      <c r="B30" s="95">
        <v>900</v>
      </c>
      <c r="C30" s="94">
        <v>75.900000000000006</v>
      </c>
      <c r="D30" s="94">
        <v>93.8</v>
      </c>
      <c r="E30" s="94">
        <v>116</v>
      </c>
      <c r="F30" s="94">
        <v>136</v>
      </c>
      <c r="G30" s="94">
        <v>142</v>
      </c>
      <c r="H30" s="94">
        <v>173</v>
      </c>
      <c r="I30" s="93"/>
      <c r="J30" s="93"/>
      <c r="K30" s="92"/>
    </row>
    <row r="31" spans="2:11" x14ac:dyDescent="0.25">
      <c r="B31" s="95">
        <v>1000</v>
      </c>
      <c r="C31" s="94">
        <v>93.5</v>
      </c>
      <c r="D31" s="94">
        <v>116</v>
      </c>
      <c r="E31" s="94">
        <v>143</v>
      </c>
      <c r="F31" s="94">
        <v>268</v>
      </c>
      <c r="G31" s="94">
        <v>175</v>
      </c>
      <c r="H31" s="94">
        <v>214</v>
      </c>
      <c r="I31" s="93"/>
      <c r="J31" s="93"/>
      <c r="K31" s="92"/>
    </row>
    <row r="32" spans="2:11" ht="16.5" thickBot="1" x14ac:dyDescent="0.3">
      <c r="B32" s="125">
        <v>1200</v>
      </c>
      <c r="C32" s="106">
        <v>134</v>
      </c>
      <c r="D32" s="106">
        <v>167</v>
      </c>
      <c r="E32" s="106">
        <v>206</v>
      </c>
      <c r="F32" s="106">
        <v>242</v>
      </c>
      <c r="G32" s="106">
        <v>252</v>
      </c>
      <c r="H32" s="126"/>
      <c r="I32" s="126"/>
      <c r="J32" s="126"/>
      <c r="K32" s="127"/>
    </row>
    <row r="33" ht="15.75" customHeight="1" x14ac:dyDescent="0.25"/>
  </sheetData>
  <mergeCells count="1">
    <mergeCell ref="B2:B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2487-0FD0-4EDB-AA80-12100BA75009}">
  <sheetPr>
    <tabColor rgb="FFFFFF00"/>
    <pageSetUpPr fitToPage="1"/>
  </sheetPr>
  <dimension ref="A1:AU40"/>
  <sheetViews>
    <sheetView zoomScale="85" zoomScaleNormal="85" zoomScaleSheetLayoutView="85" workbookViewId="0">
      <selection activeCell="Z18" sqref="Z18"/>
    </sheetView>
  </sheetViews>
  <sheetFormatPr defaultRowHeight="15.75" x14ac:dyDescent="0.25"/>
  <cols>
    <col min="1" max="1" width="2.7109375" style="74" customWidth="1"/>
    <col min="2" max="20" width="12.5703125" style="74" customWidth="1"/>
    <col min="21" max="21" width="4.140625" style="74" customWidth="1"/>
    <col min="22" max="16384" width="9.140625" style="74"/>
  </cols>
  <sheetData>
    <row r="1" spans="1:47" s="91" customFormat="1" ht="9.75" customHeight="1" thickBot="1" x14ac:dyDescent="0.3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</row>
    <row r="2" spans="1:47" s="88" customFormat="1" ht="45.75" customHeight="1" thickBot="1" x14ac:dyDescent="0.3">
      <c r="B2" s="546"/>
      <c r="C2" s="608"/>
      <c r="D2" s="608"/>
      <c r="E2" s="608"/>
      <c r="F2" s="543" t="s">
        <v>32</v>
      </c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5"/>
    </row>
    <row r="3" spans="1:47" s="88" customFormat="1" ht="19.5" thickBot="1" x14ac:dyDescent="0.3">
      <c r="B3" s="548"/>
      <c r="C3" s="609"/>
      <c r="D3" s="609"/>
      <c r="E3" s="609"/>
      <c r="F3" s="611" t="s">
        <v>312</v>
      </c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3"/>
    </row>
    <row r="4" spans="1:47" s="88" customFormat="1" ht="33" customHeight="1" thickBot="1" x14ac:dyDescent="0.3">
      <c r="B4" s="550"/>
      <c r="C4" s="610"/>
      <c r="D4" s="610"/>
      <c r="E4" s="610"/>
      <c r="F4" s="541" t="s">
        <v>140</v>
      </c>
      <c r="G4" s="542"/>
      <c r="H4" s="542"/>
      <c r="I4" s="539" t="s">
        <v>30</v>
      </c>
      <c r="J4" s="539"/>
      <c r="K4" s="539"/>
      <c r="L4" s="539"/>
      <c r="M4" s="539"/>
      <c r="N4" s="539"/>
      <c r="O4" s="539"/>
      <c r="P4" s="539"/>
      <c r="Q4" s="539" t="s">
        <v>29</v>
      </c>
      <c r="R4" s="539"/>
      <c r="S4" s="539"/>
      <c r="T4" s="540"/>
    </row>
    <row r="5" spans="1:47" s="88" customFormat="1" ht="33.75" customHeight="1" thickBot="1" x14ac:dyDescent="0.3">
      <c r="B5" s="124"/>
      <c r="C5" s="606" t="s">
        <v>310</v>
      </c>
      <c r="D5" s="606"/>
      <c r="E5" s="606"/>
      <c r="F5" s="552" t="s">
        <v>139</v>
      </c>
      <c r="G5" s="552"/>
      <c r="H5" s="552"/>
      <c r="I5" s="552"/>
      <c r="J5" s="553" t="s">
        <v>138</v>
      </c>
      <c r="K5" s="554"/>
      <c r="L5" s="123"/>
      <c r="M5" s="123"/>
      <c r="N5" s="123"/>
      <c r="T5" s="122"/>
    </row>
    <row r="6" spans="1:47" s="88" customFormat="1" ht="38.25" customHeight="1" thickBot="1" x14ac:dyDescent="0.3">
      <c r="B6" s="121"/>
      <c r="C6" s="607" t="s">
        <v>309</v>
      </c>
      <c r="D6" s="607"/>
      <c r="E6" s="607"/>
      <c r="F6" s="616" t="s">
        <v>137</v>
      </c>
      <c r="G6" s="616"/>
      <c r="H6" s="616"/>
      <c r="I6" s="616"/>
      <c r="J6" s="614" t="s">
        <v>136</v>
      </c>
      <c r="K6" s="615"/>
      <c r="L6" s="119"/>
      <c r="M6" s="120"/>
      <c r="N6" s="120"/>
      <c r="O6" s="119"/>
      <c r="P6" s="119"/>
      <c r="Q6" s="119"/>
      <c r="R6" s="119"/>
      <c r="S6" s="119"/>
      <c r="T6" s="118"/>
    </row>
    <row r="7" spans="1:47" x14ac:dyDescent="0.25">
      <c r="B7" s="562" t="s">
        <v>306</v>
      </c>
      <c r="C7" s="617" t="s">
        <v>305</v>
      </c>
      <c r="D7" s="617"/>
      <c r="E7" s="617" t="s">
        <v>304</v>
      </c>
      <c r="F7" s="617"/>
      <c r="G7" s="617" t="s">
        <v>303</v>
      </c>
      <c r="H7" s="617"/>
      <c r="I7" s="617" t="s">
        <v>302</v>
      </c>
      <c r="J7" s="617"/>
      <c r="K7" s="617" t="s">
        <v>301</v>
      </c>
      <c r="L7" s="617"/>
      <c r="M7" s="617" t="s">
        <v>300</v>
      </c>
      <c r="N7" s="617"/>
      <c r="O7" s="617" t="s">
        <v>299</v>
      </c>
      <c r="P7" s="617"/>
      <c r="Q7" s="617" t="s">
        <v>298</v>
      </c>
      <c r="R7" s="617"/>
      <c r="S7" s="617" t="s">
        <v>297</v>
      </c>
      <c r="T7" s="618"/>
    </row>
    <row r="8" spans="1:47" x14ac:dyDescent="0.25">
      <c r="B8" s="562"/>
      <c r="C8" s="619" t="s">
        <v>296</v>
      </c>
      <c r="D8" s="619"/>
      <c r="E8" s="619" t="s">
        <v>295</v>
      </c>
      <c r="F8" s="619"/>
      <c r="G8" s="619" t="s">
        <v>294</v>
      </c>
      <c r="H8" s="619"/>
      <c r="I8" s="619" t="s">
        <v>293</v>
      </c>
      <c r="J8" s="619"/>
      <c r="K8" s="619" t="s">
        <v>292</v>
      </c>
      <c r="L8" s="619"/>
      <c r="M8" s="619" t="s">
        <v>291</v>
      </c>
      <c r="N8" s="619"/>
      <c r="O8" s="619" t="s">
        <v>290</v>
      </c>
      <c r="P8" s="619"/>
      <c r="Q8" s="619" t="s">
        <v>289</v>
      </c>
      <c r="R8" s="619"/>
      <c r="S8" s="619" t="s">
        <v>288</v>
      </c>
      <c r="T8" s="620"/>
    </row>
    <row r="9" spans="1:47" ht="43.5" customHeight="1" x14ac:dyDescent="0.25">
      <c r="B9" s="563"/>
      <c r="C9" s="99" t="s">
        <v>311</v>
      </c>
      <c r="D9" s="99" t="s">
        <v>287</v>
      </c>
      <c r="E9" s="99" t="s">
        <v>311</v>
      </c>
      <c r="F9" s="99" t="s">
        <v>287</v>
      </c>
      <c r="G9" s="99" t="s">
        <v>311</v>
      </c>
      <c r="H9" s="99" t="s">
        <v>287</v>
      </c>
      <c r="I9" s="99" t="s">
        <v>311</v>
      </c>
      <c r="J9" s="99" t="s">
        <v>287</v>
      </c>
      <c r="K9" s="99" t="s">
        <v>311</v>
      </c>
      <c r="L9" s="99" t="s">
        <v>287</v>
      </c>
      <c r="M9" s="99" t="s">
        <v>311</v>
      </c>
      <c r="N9" s="99" t="s">
        <v>287</v>
      </c>
      <c r="O9" s="99" t="s">
        <v>311</v>
      </c>
      <c r="P9" s="99" t="s">
        <v>287</v>
      </c>
      <c r="Q9" s="99" t="s">
        <v>311</v>
      </c>
      <c r="R9" s="99" t="s">
        <v>287</v>
      </c>
      <c r="S9" s="99" t="s">
        <v>311</v>
      </c>
      <c r="T9" s="98" t="s">
        <v>287</v>
      </c>
    </row>
    <row r="10" spans="1:47" x14ac:dyDescent="0.25">
      <c r="B10" s="115">
        <v>25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09">
        <v>2</v>
      </c>
      <c r="N10" s="109">
        <v>0.14799999999999999</v>
      </c>
      <c r="O10" s="109">
        <v>2.2999999999999998</v>
      </c>
      <c r="P10" s="109">
        <v>0.16900000000000001</v>
      </c>
      <c r="Q10" s="109">
        <v>2.8</v>
      </c>
      <c r="R10" s="109">
        <v>0.19800000000000001</v>
      </c>
      <c r="S10" s="109">
        <v>3.5</v>
      </c>
      <c r="T10" s="108">
        <v>0.24</v>
      </c>
    </row>
    <row r="11" spans="1:47" x14ac:dyDescent="0.25">
      <c r="B11" s="111">
        <v>32</v>
      </c>
      <c r="C11" s="110"/>
      <c r="D11" s="110"/>
      <c r="E11" s="110"/>
      <c r="F11" s="110"/>
      <c r="G11" s="110"/>
      <c r="H11" s="110"/>
      <c r="I11" s="110"/>
      <c r="J11" s="110"/>
      <c r="K11" s="112">
        <v>2</v>
      </c>
      <c r="L11" s="112">
        <v>0.193</v>
      </c>
      <c r="M11" s="112">
        <v>2.4</v>
      </c>
      <c r="N11" s="112">
        <v>0.22900000000000001</v>
      </c>
      <c r="O11" s="112">
        <v>3</v>
      </c>
      <c r="P11" s="112">
        <v>0.27700000000000002</v>
      </c>
      <c r="Q11" s="112">
        <v>3.6</v>
      </c>
      <c r="R11" s="112">
        <v>0.32500000000000001</v>
      </c>
      <c r="S11" s="112">
        <v>4.4000000000000004</v>
      </c>
      <c r="T11" s="114">
        <v>0.38500000000000001</v>
      </c>
    </row>
    <row r="12" spans="1:47" x14ac:dyDescent="0.25">
      <c r="B12" s="111">
        <v>40</v>
      </c>
      <c r="C12" s="110"/>
      <c r="D12" s="110"/>
      <c r="E12" s="110"/>
      <c r="F12" s="110"/>
      <c r="G12" s="110">
        <v>2</v>
      </c>
      <c r="H12" s="110">
        <v>0.24399999999999999</v>
      </c>
      <c r="I12" s="110">
        <v>2.2999999999999998</v>
      </c>
      <c r="J12" s="110">
        <v>0.28100000000000003</v>
      </c>
      <c r="K12" s="110">
        <v>2.4</v>
      </c>
      <c r="L12" s="110">
        <v>0.29199999999999998</v>
      </c>
      <c r="M12" s="109">
        <v>3</v>
      </c>
      <c r="N12" s="109">
        <v>0.35299999999999998</v>
      </c>
      <c r="O12" s="109">
        <v>3.7</v>
      </c>
      <c r="P12" s="109">
        <v>0.42699999999999999</v>
      </c>
      <c r="Q12" s="109">
        <v>4.5</v>
      </c>
      <c r="R12" s="109">
        <v>0.50700000000000001</v>
      </c>
      <c r="S12" s="109">
        <v>5.5</v>
      </c>
      <c r="T12" s="108">
        <v>0.6</v>
      </c>
    </row>
    <row r="13" spans="1:47" x14ac:dyDescent="0.25">
      <c r="B13" s="111">
        <v>50</v>
      </c>
      <c r="C13" s="110"/>
      <c r="D13" s="110"/>
      <c r="E13" s="113">
        <v>2</v>
      </c>
      <c r="F13" s="113">
        <v>0.308</v>
      </c>
      <c r="G13" s="113">
        <v>2.4</v>
      </c>
      <c r="H13" s="113">
        <v>0.36899999999999999</v>
      </c>
      <c r="I13" s="113">
        <v>2.9</v>
      </c>
      <c r="J13" s="113">
        <v>0.436</v>
      </c>
      <c r="K13" s="112">
        <v>3</v>
      </c>
      <c r="L13" s="112">
        <v>0.44900000000000001</v>
      </c>
      <c r="M13" s="112">
        <v>3.7</v>
      </c>
      <c r="N13" s="112">
        <v>0.54500000000000004</v>
      </c>
      <c r="O13" s="112">
        <v>4.5999999999999996</v>
      </c>
      <c r="P13" s="112">
        <v>0.66300000000000003</v>
      </c>
      <c r="Q13" s="112">
        <v>5.6</v>
      </c>
      <c r="R13" s="112">
        <v>0.78600000000000003</v>
      </c>
      <c r="S13" s="112">
        <v>6.9</v>
      </c>
      <c r="T13" s="114">
        <v>0.93500000000000005</v>
      </c>
    </row>
    <row r="14" spans="1:47" x14ac:dyDescent="0.25">
      <c r="B14" s="111">
        <v>63</v>
      </c>
      <c r="C14" s="110">
        <v>2</v>
      </c>
      <c r="D14" s="110">
        <v>0.39200000000000002</v>
      </c>
      <c r="E14" s="110">
        <v>2.5</v>
      </c>
      <c r="F14" s="110">
        <v>0.48799999999999999</v>
      </c>
      <c r="G14" s="110">
        <v>3</v>
      </c>
      <c r="H14" s="110">
        <v>0.57299999999999995</v>
      </c>
      <c r="I14" s="110">
        <v>3.6</v>
      </c>
      <c r="J14" s="110">
        <v>0.68200000000000005</v>
      </c>
      <c r="K14" s="110">
        <v>3.8</v>
      </c>
      <c r="L14" s="110">
        <v>0.71499999999999997</v>
      </c>
      <c r="M14" s="109">
        <v>4.7</v>
      </c>
      <c r="N14" s="109">
        <v>0.86899999999999999</v>
      </c>
      <c r="O14" s="109">
        <v>5.8</v>
      </c>
      <c r="P14" s="109">
        <v>1.05</v>
      </c>
      <c r="Q14" s="109">
        <v>7.1</v>
      </c>
      <c r="R14" s="109">
        <v>1.25</v>
      </c>
      <c r="S14" s="109">
        <v>8.6</v>
      </c>
      <c r="T14" s="108">
        <v>1.47</v>
      </c>
    </row>
    <row r="15" spans="1:47" x14ac:dyDescent="0.25">
      <c r="B15" s="111">
        <v>75</v>
      </c>
      <c r="C15" s="113">
        <v>2.2999999999999998</v>
      </c>
      <c r="D15" s="113">
        <v>0.54300000000000004</v>
      </c>
      <c r="E15" s="113">
        <v>2.9</v>
      </c>
      <c r="F15" s="113">
        <v>0.66800000000000004</v>
      </c>
      <c r="G15" s="113">
        <v>3.6</v>
      </c>
      <c r="H15" s="113">
        <v>0.82099999999999995</v>
      </c>
      <c r="I15" s="113">
        <v>4.3</v>
      </c>
      <c r="J15" s="113">
        <v>0.97</v>
      </c>
      <c r="K15" s="112">
        <v>4.5</v>
      </c>
      <c r="L15" s="112">
        <v>1.01</v>
      </c>
      <c r="M15" s="112">
        <v>5.6</v>
      </c>
      <c r="N15" s="112">
        <v>1.23</v>
      </c>
      <c r="O15" s="112">
        <v>6.8</v>
      </c>
      <c r="P15" s="112">
        <v>1.46</v>
      </c>
      <c r="Q15" s="112">
        <v>8.4</v>
      </c>
      <c r="R15" s="112">
        <v>1.76</v>
      </c>
      <c r="S15" s="112">
        <v>10.3</v>
      </c>
      <c r="T15" s="114">
        <v>2.09</v>
      </c>
    </row>
    <row r="16" spans="1:47" x14ac:dyDescent="0.25">
      <c r="B16" s="111">
        <v>90</v>
      </c>
      <c r="C16" s="110">
        <v>2.8</v>
      </c>
      <c r="D16" s="110">
        <v>0.78200000000000003</v>
      </c>
      <c r="E16" s="110">
        <v>3.5</v>
      </c>
      <c r="F16" s="110">
        <v>0.96899999999999997</v>
      </c>
      <c r="G16" s="110">
        <v>4.3</v>
      </c>
      <c r="H16" s="110">
        <v>1.18</v>
      </c>
      <c r="I16" s="110">
        <v>5.0999999999999996</v>
      </c>
      <c r="J16" s="110">
        <v>1.4</v>
      </c>
      <c r="K16" s="110">
        <v>5.4</v>
      </c>
      <c r="L16" s="110">
        <v>1.45</v>
      </c>
      <c r="M16" s="109">
        <v>6.7</v>
      </c>
      <c r="N16" s="109">
        <v>1.76</v>
      </c>
      <c r="O16" s="109">
        <v>8.1999999999999993</v>
      </c>
      <c r="P16" s="109">
        <v>2.12</v>
      </c>
      <c r="Q16" s="109">
        <v>10.1</v>
      </c>
      <c r="R16" s="109">
        <v>2.54</v>
      </c>
      <c r="S16" s="109">
        <v>12.3</v>
      </c>
      <c r="T16" s="108">
        <v>3</v>
      </c>
    </row>
    <row r="17" spans="2:20" x14ac:dyDescent="0.25">
      <c r="B17" s="111">
        <v>110</v>
      </c>
      <c r="C17" s="113">
        <v>3.4</v>
      </c>
      <c r="D17" s="113">
        <v>1.1599999999999999</v>
      </c>
      <c r="E17" s="113">
        <v>4.2</v>
      </c>
      <c r="F17" s="113">
        <v>1.42</v>
      </c>
      <c r="G17" s="113">
        <v>5.3</v>
      </c>
      <c r="H17" s="113">
        <v>1.77</v>
      </c>
      <c r="I17" s="113">
        <v>6.3</v>
      </c>
      <c r="J17" s="113">
        <v>2.0699999999999998</v>
      </c>
      <c r="K17" s="112">
        <v>6.6</v>
      </c>
      <c r="L17" s="112">
        <v>2.16</v>
      </c>
      <c r="M17" s="112">
        <v>8.1</v>
      </c>
      <c r="N17" s="112">
        <v>2.61</v>
      </c>
      <c r="O17" s="112">
        <v>10</v>
      </c>
      <c r="P17" s="112">
        <v>3.14</v>
      </c>
      <c r="Q17" s="112">
        <v>12.3</v>
      </c>
      <c r="R17" s="112">
        <v>3.78</v>
      </c>
      <c r="S17" s="112">
        <v>15.1</v>
      </c>
      <c r="T17" s="114">
        <v>4.49</v>
      </c>
    </row>
    <row r="18" spans="2:20" x14ac:dyDescent="0.25">
      <c r="B18" s="111">
        <v>125</v>
      </c>
      <c r="C18" s="110">
        <v>3.9</v>
      </c>
      <c r="D18" s="110">
        <v>1.5</v>
      </c>
      <c r="E18" s="110">
        <v>4.8</v>
      </c>
      <c r="F18" s="110">
        <v>1.83</v>
      </c>
      <c r="G18" s="110">
        <v>6</v>
      </c>
      <c r="H18" s="110">
        <v>2.2599999999999998</v>
      </c>
      <c r="I18" s="110">
        <v>7.1</v>
      </c>
      <c r="J18" s="110">
        <v>2.66</v>
      </c>
      <c r="K18" s="110">
        <v>7.4</v>
      </c>
      <c r="L18" s="110">
        <v>2.75</v>
      </c>
      <c r="M18" s="109">
        <v>9.1999999999999993</v>
      </c>
      <c r="N18" s="109">
        <v>3.37</v>
      </c>
      <c r="O18" s="109">
        <v>11.4</v>
      </c>
      <c r="P18" s="109">
        <v>4.08</v>
      </c>
      <c r="Q18" s="109">
        <v>14</v>
      </c>
      <c r="R18" s="109">
        <v>4.87</v>
      </c>
      <c r="S18" s="109">
        <v>17.100000000000001</v>
      </c>
      <c r="T18" s="108">
        <v>5.78</v>
      </c>
    </row>
    <row r="19" spans="2:20" x14ac:dyDescent="0.25">
      <c r="B19" s="111">
        <v>140</v>
      </c>
      <c r="C19" s="113">
        <v>4.3</v>
      </c>
      <c r="D19" s="113">
        <v>1.87</v>
      </c>
      <c r="E19" s="113">
        <v>5.4</v>
      </c>
      <c r="F19" s="113">
        <v>2.31</v>
      </c>
      <c r="G19" s="113">
        <v>6.7</v>
      </c>
      <c r="H19" s="113">
        <v>2.83</v>
      </c>
      <c r="I19" s="113">
        <v>8</v>
      </c>
      <c r="J19" s="113">
        <v>3.35</v>
      </c>
      <c r="K19" s="112">
        <v>8.3000000000000007</v>
      </c>
      <c r="L19" s="112">
        <v>3.46</v>
      </c>
      <c r="M19" s="112">
        <v>10.3</v>
      </c>
      <c r="N19" s="112">
        <v>4.22</v>
      </c>
      <c r="O19" s="112">
        <v>12.7</v>
      </c>
      <c r="P19" s="112">
        <v>5.08</v>
      </c>
      <c r="Q19" s="112">
        <v>15.7</v>
      </c>
      <c r="R19" s="112">
        <v>6.12</v>
      </c>
      <c r="S19" s="112">
        <v>19.2</v>
      </c>
      <c r="T19" s="114">
        <v>7.27</v>
      </c>
    </row>
    <row r="20" spans="2:20" x14ac:dyDescent="0.25">
      <c r="B20" s="111">
        <v>160</v>
      </c>
      <c r="C20" s="110">
        <v>4.9000000000000004</v>
      </c>
      <c r="D20" s="110">
        <v>2.41</v>
      </c>
      <c r="E20" s="110">
        <v>6.2</v>
      </c>
      <c r="F20" s="110">
        <v>3.03</v>
      </c>
      <c r="G20" s="110">
        <v>7.7</v>
      </c>
      <c r="H20" s="110">
        <v>3.71</v>
      </c>
      <c r="I20" s="110">
        <v>9.1</v>
      </c>
      <c r="J20" s="110">
        <v>4.3499999999999996</v>
      </c>
      <c r="K20" s="110">
        <v>9.5</v>
      </c>
      <c r="L20" s="110">
        <v>4.51</v>
      </c>
      <c r="M20" s="109">
        <v>11.8</v>
      </c>
      <c r="N20" s="109">
        <v>5.5</v>
      </c>
      <c r="O20" s="109">
        <v>14.6</v>
      </c>
      <c r="P20" s="109">
        <v>6.67</v>
      </c>
      <c r="Q20" s="109">
        <v>17.899999999999999</v>
      </c>
      <c r="R20" s="109">
        <v>7.97</v>
      </c>
      <c r="S20" s="109">
        <v>21.9</v>
      </c>
      <c r="T20" s="108">
        <v>9.4600000000000009</v>
      </c>
    </row>
    <row r="21" spans="2:20" x14ac:dyDescent="0.25">
      <c r="B21" s="111">
        <v>180</v>
      </c>
      <c r="C21" s="113">
        <v>5.5</v>
      </c>
      <c r="D21" s="113">
        <v>3.05</v>
      </c>
      <c r="E21" s="113">
        <v>6.9</v>
      </c>
      <c r="F21" s="113">
        <v>3.78</v>
      </c>
      <c r="G21" s="113">
        <v>8.6</v>
      </c>
      <c r="H21" s="113">
        <v>4.66</v>
      </c>
      <c r="I21" s="113">
        <v>10.199999999999999</v>
      </c>
      <c r="J21" s="113">
        <v>5.47</v>
      </c>
      <c r="K21" s="112">
        <v>10.7</v>
      </c>
      <c r="L21" s="112">
        <v>5.71</v>
      </c>
      <c r="M21" s="112">
        <v>13.3</v>
      </c>
      <c r="N21" s="112">
        <v>6.98</v>
      </c>
      <c r="O21" s="112">
        <v>16.399999999999999</v>
      </c>
      <c r="P21" s="112">
        <v>8.43</v>
      </c>
      <c r="Q21" s="112">
        <v>20.100000000000001</v>
      </c>
      <c r="R21" s="112">
        <v>10.1</v>
      </c>
      <c r="S21" s="112">
        <v>24.6</v>
      </c>
      <c r="T21" s="114">
        <v>12</v>
      </c>
    </row>
    <row r="22" spans="2:20" x14ac:dyDescent="0.25">
      <c r="B22" s="111">
        <v>200</v>
      </c>
      <c r="C22" s="110">
        <v>6.2</v>
      </c>
      <c r="D22" s="110">
        <v>3.82</v>
      </c>
      <c r="E22" s="110">
        <v>7.7</v>
      </c>
      <c r="F22" s="110">
        <v>4.68</v>
      </c>
      <c r="G22" s="110">
        <v>9.6</v>
      </c>
      <c r="H22" s="110">
        <v>5.77</v>
      </c>
      <c r="I22" s="110">
        <v>11.4</v>
      </c>
      <c r="J22" s="110">
        <v>6.78</v>
      </c>
      <c r="K22" s="110">
        <v>11.9</v>
      </c>
      <c r="L22" s="110">
        <v>7.04</v>
      </c>
      <c r="M22" s="109">
        <v>14.7</v>
      </c>
      <c r="N22" s="109">
        <v>8.56</v>
      </c>
      <c r="O22" s="109">
        <v>18.2</v>
      </c>
      <c r="P22" s="109">
        <v>10.4</v>
      </c>
      <c r="Q22" s="109">
        <v>22.4</v>
      </c>
      <c r="R22" s="109">
        <v>12.5</v>
      </c>
      <c r="S22" s="109">
        <v>27.4</v>
      </c>
      <c r="T22" s="108">
        <v>14.8</v>
      </c>
    </row>
    <row r="23" spans="2:20" x14ac:dyDescent="0.25">
      <c r="B23" s="111">
        <v>225</v>
      </c>
      <c r="C23" s="113">
        <v>6.9</v>
      </c>
      <c r="D23" s="113">
        <v>4.76</v>
      </c>
      <c r="E23" s="113">
        <v>8.6</v>
      </c>
      <c r="F23" s="113">
        <v>5.88</v>
      </c>
      <c r="G23" s="113">
        <v>10.8</v>
      </c>
      <c r="H23" s="113">
        <v>7.29</v>
      </c>
      <c r="I23" s="113">
        <v>12.8</v>
      </c>
      <c r="J23" s="113">
        <v>8.5500000000000007</v>
      </c>
      <c r="K23" s="112">
        <v>13.4</v>
      </c>
      <c r="L23" s="112">
        <v>8.94</v>
      </c>
      <c r="M23" s="112">
        <v>16.600000000000001</v>
      </c>
      <c r="N23" s="112">
        <v>10.9</v>
      </c>
      <c r="O23" s="112">
        <v>20.5</v>
      </c>
      <c r="P23" s="112">
        <v>13.2</v>
      </c>
      <c r="Q23" s="112">
        <v>25.2</v>
      </c>
      <c r="R23" s="112">
        <v>15.8</v>
      </c>
      <c r="S23" s="112">
        <v>30.8</v>
      </c>
      <c r="T23" s="114">
        <v>18.7</v>
      </c>
    </row>
    <row r="24" spans="2:20" x14ac:dyDescent="0.25">
      <c r="B24" s="111">
        <v>250</v>
      </c>
      <c r="C24" s="110">
        <v>7.7</v>
      </c>
      <c r="D24" s="110">
        <v>5.9</v>
      </c>
      <c r="E24" s="110">
        <v>9.6</v>
      </c>
      <c r="F24" s="110">
        <v>7.29</v>
      </c>
      <c r="G24" s="110">
        <v>11.9</v>
      </c>
      <c r="H24" s="110">
        <v>8.92</v>
      </c>
      <c r="I24" s="110">
        <v>14.2</v>
      </c>
      <c r="J24" s="110">
        <v>10.6</v>
      </c>
      <c r="K24" s="110">
        <v>14.8</v>
      </c>
      <c r="L24" s="110">
        <v>11</v>
      </c>
      <c r="M24" s="109">
        <v>18.399999999999999</v>
      </c>
      <c r="N24" s="109">
        <v>13.4</v>
      </c>
      <c r="O24" s="109">
        <v>22.7</v>
      </c>
      <c r="P24" s="109">
        <v>16.2</v>
      </c>
      <c r="Q24" s="109">
        <v>27.9</v>
      </c>
      <c r="R24" s="109">
        <v>19.399999999999999</v>
      </c>
      <c r="S24" s="109">
        <v>34.200000000000003</v>
      </c>
      <c r="T24" s="108">
        <v>23.1</v>
      </c>
    </row>
    <row r="25" spans="2:20" x14ac:dyDescent="0.25">
      <c r="B25" s="111">
        <v>280</v>
      </c>
      <c r="C25" s="113">
        <v>8.6</v>
      </c>
      <c r="D25" s="113">
        <v>7.38</v>
      </c>
      <c r="E25" s="113">
        <v>10.7</v>
      </c>
      <c r="F25" s="113">
        <v>9.09</v>
      </c>
      <c r="G25" s="113">
        <v>13.4</v>
      </c>
      <c r="H25" s="113">
        <v>11.3</v>
      </c>
      <c r="I25" s="113">
        <v>15.9</v>
      </c>
      <c r="J25" s="113">
        <v>13.2</v>
      </c>
      <c r="K25" s="112">
        <v>16.600000000000001</v>
      </c>
      <c r="L25" s="112">
        <v>13.8</v>
      </c>
      <c r="M25" s="112">
        <v>20.6</v>
      </c>
      <c r="N25" s="112">
        <v>16.8</v>
      </c>
      <c r="O25" s="112">
        <v>25.4</v>
      </c>
      <c r="P25" s="112">
        <v>20.3</v>
      </c>
      <c r="Q25" s="112">
        <v>31.3</v>
      </c>
      <c r="R25" s="112">
        <v>24.4</v>
      </c>
      <c r="S25" s="112">
        <v>38.299999999999997</v>
      </c>
      <c r="T25" s="114">
        <v>28.9</v>
      </c>
    </row>
    <row r="26" spans="2:20" x14ac:dyDescent="0.25">
      <c r="B26" s="111">
        <v>315</v>
      </c>
      <c r="C26" s="110">
        <v>9.6999999999999993</v>
      </c>
      <c r="D26" s="110">
        <v>9.35</v>
      </c>
      <c r="E26" s="110">
        <v>12.1</v>
      </c>
      <c r="F26" s="110">
        <v>11.6</v>
      </c>
      <c r="G26" s="110">
        <v>15</v>
      </c>
      <c r="H26" s="110">
        <v>14.2</v>
      </c>
      <c r="I26" s="110">
        <v>17.899999999999999</v>
      </c>
      <c r="J26" s="110">
        <v>16.7</v>
      </c>
      <c r="K26" s="110">
        <v>18.7</v>
      </c>
      <c r="L26" s="110">
        <v>17.399999999999999</v>
      </c>
      <c r="M26" s="109">
        <v>23.2</v>
      </c>
      <c r="N26" s="109">
        <v>21.3</v>
      </c>
      <c r="O26" s="109">
        <v>28.6</v>
      </c>
      <c r="P26" s="109">
        <v>25.7</v>
      </c>
      <c r="Q26" s="109">
        <v>35.200000000000003</v>
      </c>
      <c r="R26" s="109">
        <v>30.8</v>
      </c>
      <c r="S26" s="109">
        <v>43.1</v>
      </c>
      <c r="T26" s="108">
        <v>36.6</v>
      </c>
    </row>
    <row r="27" spans="2:20" x14ac:dyDescent="0.25">
      <c r="B27" s="111">
        <v>355</v>
      </c>
      <c r="C27" s="113">
        <v>10.9</v>
      </c>
      <c r="D27" s="113">
        <v>11.8</v>
      </c>
      <c r="E27" s="113">
        <v>13.6</v>
      </c>
      <c r="F27" s="113">
        <v>14.6</v>
      </c>
      <c r="G27" s="113">
        <v>16.899999999999999</v>
      </c>
      <c r="H27" s="113">
        <v>18</v>
      </c>
      <c r="I27" s="113">
        <v>20.100000000000001</v>
      </c>
      <c r="J27" s="113">
        <v>21.2</v>
      </c>
      <c r="K27" s="112">
        <v>21.1</v>
      </c>
      <c r="L27" s="112">
        <v>22.2</v>
      </c>
      <c r="M27" s="112">
        <v>26.1</v>
      </c>
      <c r="N27" s="112">
        <v>27</v>
      </c>
      <c r="O27" s="112">
        <v>32.200000000000003</v>
      </c>
      <c r="P27" s="112">
        <v>32.6</v>
      </c>
      <c r="Q27" s="112">
        <v>39.700000000000003</v>
      </c>
      <c r="R27" s="112">
        <v>39.200000000000003</v>
      </c>
      <c r="S27" s="112">
        <v>48.5</v>
      </c>
      <c r="T27" s="114">
        <v>46.4</v>
      </c>
    </row>
    <row r="28" spans="2:20" x14ac:dyDescent="0.25">
      <c r="B28" s="111">
        <v>400</v>
      </c>
      <c r="C28" s="110">
        <v>12.3</v>
      </c>
      <c r="D28" s="110">
        <v>15.1</v>
      </c>
      <c r="E28" s="110">
        <v>15.3</v>
      </c>
      <c r="F28" s="110">
        <v>18.600000000000001</v>
      </c>
      <c r="G28" s="110">
        <v>19.100000000000001</v>
      </c>
      <c r="H28" s="110">
        <v>22.9</v>
      </c>
      <c r="I28" s="110">
        <v>22.7</v>
      </c>
      <c r="J28" s="110">
        <v>26.9</v>
      </c>
      <c r="K28" s="110">
        <v>23.7</v>
      </c>
      <c r="L28" s="110">
        <v>28</v>
      </c>
      <c r="M28" s="109">
        <v>29.4</v>
      </c>
      <c r="N28" s="109">
        <v>34.200000000000003</v>
      </c>
      <c r="O28" s="109">
        <v>36.299999999999997</v>
      </c>
      <c r="P28" s="109">
        <v>41.4</v>
      </c>
      <c r="Q28" s="109">
        <v>44.7</v>
      </c>
      <c r="R28" s="109">
        <v>49.7</v>
      </c>
      <c r="S28" s="109">
        <v>54.7</v>
      </c>
      <c r="T28" s="108">
        <v>59</v>
      </c>
    </row>
    <row r="29" spans="2:20" x14ac:dyDescent="0.25">
      <c r="B29" s="111">
        <v>450</v>
      </c>
      <c r="C29" s="113">
        <v>13.8</v>
      </c>
      <c r="D29" s="113">
        <v>19</v>
      </c>
      <c r="E29" s="113">
        <v>17.2</v>
      </c>
      <c r="F29" s="113">
        <v>23.5</v>
      </c>
      <c r="G29" s="113">
        <v>21.5</v>
      </c>
      <c r="H29" s="113">
        <v>29</v>
      </c>
      <c r="I29" s="113">
        <v>25.5</v>
      </c>
      <c r="J29" s="113">
        <v>34</v>
      </c>
      <c r="K29" s="112">
        <v>26.7</v>
      </c>
      <c r="L29" s="112">
        <v>35.5</v>
      </c>
      <c r="M29" s="112">
        <v>33.1</v>
      </c>
      <c r="N29" s="112">
        <v>43.3</v>
      </c>
      <c r="O29" s="112">
        <v>40.9</v>
      </c>
      <c r="P29" s="112">
        <v>52.4</v>
      </c>
      <c r="Q29" s="112">
        <v>50.3</v>
      </c>
      <c r="R29" s="112">
        <v>62.9</v>
      </c>
      <c r="S29" s="112">
        <v>61.5</v>
      </c>
      <c r="T29" s="114">
        <v>74.599999999999994</v>
      </c>
    </row>
    <row r="30" spans="2:20" x14ac:dyDescent="0.25">
      <c r="B30" s="111">
        <v>500</v>
      </c>
      <c r="C30" s="110">
        <v>15.3</v>
      </c>
      <c r="D30" s="110">
        <v>23.4</v>
      </c>
      <c r="E30" s="110">
        <v>19.100000000000001</v>
      </c>
      <c r="F30" s="110">
        <v>29</v>
      </c>
      <c r="G30" s="110">
        <v>23.9</v>
      </c>
      <c r="H30" s="110">
        <v>35.799999999999997</v>
      </c>
      <c r="I30" s="110">
        <v>28.3</v>
      </c>
      <c r="J30" s="110">
        <v>42</v>
      </c>
      <c r="K30" s="110">
        <v>29.7</v>
      </c>
      <c r="L30" s="110">
        <v>43.9</v>
      </c>
      <c r="M30" s="109">
        <v>36.799999999999997</v>
      </c>
      <c r="N30" s="109">
        <v>53.5</v>
      </c>
      <c r="O30" s="109">
        <v>45.4</v>
      </c>
      <c r="P30" s="109">
        <v>64.7</v>
      </c>
      <c r="Q30" s="109">
        <v>55.8</v>
      </c>
      <c r="R30" s="109">
        <v>77.5</v>
      </c>
      <c r="S30" s="109">
        <v>68.3</v>
      </c>
      <c r="T30" s="108">
        <v>92.1</v>
      </c>
    </row>
    <row r="31" spans="2:20" x14ac:dyDescent="0.25">
      <c r="B31" s="111">
        <v>560</v>
      </c>
      <c r="C31" s="113">
        <v>17.2</v>
      </c>
      <c r="D31" s="113">
        <v>29.4</v>
      </c>
      <c r="E31" s="113">
        <v>21.4</v>
      </c>
      <c r="F31" s="113">
        <v>36.299999999999997</v>
      </c>
      <c r="G31" s="113">
        <v>26.7</v>
      </c>
      <c r="H31" s="113">
        <v>44.8</v>
      </c>
      <c r="I31" s="113">
        <v>31.7</v>
      </c>
      <c r="J31" s="113">
        <v>52.6</v>
      </c>
      <c r="K31" s="112">
        <v>33.200000000000003</v>
      </c>
      <c r="L31" s="112">
        <v>55</v>
      </c>
      <c r="M31" s="112">
        <v>41.2</v>
      </c>
      <c r="N31" s="112">
        <v>67.099999999999994</v>
      </c>
      <c r="O31" s="112">
        <v>50.8</v>
      </c>
      <c r="P31" s="112">
        <v>81</v>
      </c>
      <c r="Q31" s="112">
        <v>62.5</v>
      </c>
      <c r="R31" s="112">
        <v>97.3</v>
      </c>
      <c r="S31" s="109"/>
      <c r="T31" s="108"/>
    </row>
    <row r="32" spans="2:20" x14ac:dyDescent="0.25">
      <c r="B32" s="111">
        <v>630</v>
      </c>
      <c r="C32" s="110">
        <v>19.3</v>
      </c>
      <c r="D32" s="110">
        <v>37.1</v>
      </c>
      <c r="E32" s="110">
        <v>24.1</v>
      </c>
      <c r="F32" s="110">
        <v>46</v>
      </c>
      <c r="G32" s="110">
        <v>30</v>
      </c>
      <c r="H32" s="110">
        <v>56.5</v>
      </c>
      <c r="I32" s="110">
        <v>35.700000000000003</v>
      </c>
      <c r="J32" s="110">
        <v>66.599999999999994</v>
      </c>
      <c r="K32" s="110">
        <v>37.4</v>
      </c>
      <c r="L32" s="110">
        <v>69.599999999999994</v>
      </c>
      <c r="M32" s="109">
        <v>46.3</v>
      </c>
      <c r="N32" s="109">
        <v>84.8</v>
      </c>
      <c r="O32" s="109">
        <v>57.2</v>
      </c>
      <c r="P32" s="109">
        <v>103</v>
      </c>
      <c r="Q32" s="109">
        <v>70.3</v>
      </c>
      <c r="R32" s="109">
        <v>123</v>
      </c>
      <c r="S32" s="109"/>
      <c r="T32" s="108"/>
    </row>
    <row r="33" spans="2:20" x14ac:dyDescent="0.25">
      <c r="B33" s="111">
        <v>710</v>
      </c>
      <c r="C33" s="113">
        <v>21.8</v>
      </c>
      <c r="D33" s="113">
        <v>47.3</v>
      </c>
      <c r="E33" s="113">
        <v>27.2</v>
      </c>
      <c r="F33" s="113">
        <v>58.5</v>
      </c>
      <c r="G33" s="113">
        <v>33.9</v>
      </c>
      <c r="H33" s="113">
        <v>72.099999999999994</v>
      </c>
      <c r="I33" s="113">
        <v>40.200000000000003</v>
      </c>
      <c r="J33" s="113">
        <v>84.7</v>
      </c>
      <c r="K33" s="112">
        <v>42.1</v>
      </c>
      <c r="L33" s="112">
        <v>88.4</v>
      </c>
      <c r="M33" s="112">
        <v>52.2</v>
      </c>
      <c r="N33" s="112">
        <v>108</v>
      </c>
      <c r="O33" s="112">
        <v>64.5</v>
      </c>
      <c r="P33" s="112">
        <v>131</v>
      </c>
      <c r="Q33" s="109"/>
      <c r="R33" s="109"/>
      <c r="S33" s="109"/>
      <c r="T33" s="108"/>
    </row>
    <row r="34" spans="2:20" x14ac:dyDescent="0.25">
      <c r="B34" s="111">
        <v>800</v>
      </c>
      <c r="C34" s="110">
        <v>24.5</v>
      </c>
      <c r="D34" s="110">
        <v>59.9</v>
      </c>
      <c r="E34" s="110">
        <v>30.6</v>
      </c>
      <c r="F34" s="110">
        <v>74.099999999999994</v>
      </c>
      <c r="G34" s="110">
        <v>38.1</v>
      </c>
      <c r="H34" s="110">
        <v>91.4</v>
      </c>
      <c r="I34" s="110">
        <v>45.3</v>
      </c>
      <c r="J34" s="110">
        <v>108</v>
      </c>
      <c r="K34" s="110">
        <v>47.4</v>
      </c>
      <c r="L34" s="110">
        <v>112</v>
      </c>
      <c r="M34" s="109">
        <v>58.8</v>
      </c>
      <c r="N34" s="109">
        <v>137</v>
      </c>
      <c r="O34" s="109">
        <v>72.599999999999994</v>
      </c>
      <c r="P34" s="109">
        <v>169</v>
      </c>
      <c r="Q34" s="109"/>
      <c r="R34" s="109"/>
      <c r="S34" s="109"/>
      <c r="T34" s="108"/>
    </row>
    <row r="35" spans="2:20" x14ac:dyDescent="0.25">
      <c r="B35" s="111">
        <v>900</v>
      </c>
      <c r="C35" s="113">
        <v>27.6</v>
      </c>
      <c r="D35" s="113">
        <v>75.900000000000006</v>
      </c>
      <c r="E35" s="113">
        <v>34.4</v>
      </c>
      <c r="F35" s="113">
        <v>93.8</v>
      </c>
      <c r="G35" s="113">
        <v>42.9</v>
      </c>
      <c r="H35" s="113">
        <v>116</v>
      </c>
      <c r="I35" s="113">
        <v>51</v>
      </c>
      <c r="J35" s="113">
        <v>136</v>
      </c>
      <c r="K35" s="112">
        <v>53.3</v>
      </c>
      <c r="L35" s="112">
        <v>142</v>
      </c>
      <c r="M35" s="112">
        <v>66.099999999999994</v>
      </c>
      <c r="N35" s="112">
        <v>173</v>
      </c>
      <c r="O35" s="109"/>
      <c r="P35" s="109"/>
      <c r="Q35" s="109"/>
      <c r="R35" s="109"/>
      <c r="S35" s="109"/>
      <c r="T35" s="108"/>
    </row>
    <row r="36" spans="2:20" x14ac:dyDescent="0.25">
      <c r="B36" s="111">
        <v>1000</v>
      </c>
      <c r="C36" s="110">
        <v>30.6</v>
      </c>
      <c r="D36" s="110">
        <v>93.5</v>
      </c>
      <c r="E36" s="110">
        <v>38.200000000000003</v>
      </c>
      <c r="F36" s="110">
        <v>116</v>
      </c>
      <c r="G36" s="110">
        <v>47.7</v>
      </c>
      <c r="H36" s="110">
        <v>143</v>
      </c>
      <c r="I36" s="110">
        <v>56.6</v>
      </c>
      <c r="J36" s="110">
        <v>268</v>
      </c>
      <c r="K36" s="110">
        <v>59.3</v>
      </c>
      <c r="L36" s="110">
        <v>175</v>
      </c>
      <c r="M36" s="109">
        <v>73.5</v>
      </c>
      <c r="N36" s="109">
        <v>214</v>
      </c>
      <c r="O36" s="109"/>
      <c r="P36" s="109"/>
      <c r="Q36" s="109"/>
      <c r="R36" s="109"/>
      <c r="S36" s="109"/>
      <c r="T36" s="108"/>
    </row>
    <row r="37" spans="2:20" x14ac:dyDescent="0.25">
      <c r="B37" s="111">
        <v>1200</v>
      </c>
      <c r="C37" s="113">
        <v>36.700000000000003</v>
      </c>
      <c r="D37" s="113">
        <v>134</v>
      </c>
      <c r="E37" s="113">
        <v>45.9</v>
      </c>
      <c r="F37" s="113">
        <v>167</v>
      </c>
      <c r="G37" s="113">
        <v>57.2</v>
      </c>
      <c r="H37" s="113">
        <v>206</v>
      </c>
      <c r="I37" s="113">
        <v>68</v>
      </c>
      <c r="J37" s="113">
        <v>242</v>
      </c>
      <c r="K37" s="112">
        <v>71.099999999999994</v>
      </c>
      <c r="L37" s="112">
        <v>252</v>
      </c>
      <c r="M37" s="109"/>
      <c r="N37" s="109"/>
      <c r="O37" s="109"/>
      <c r="P37" s="109"/>
      <c r="Q37" s="109"/>
      <c r="R37" s="109"/>
      <c r="S37" s="109"/>
      <c r="T37" s="108"/>
    </row>
    <row r="38" spans="2:20" x14ac:dyDescent="0.25">
      <c r="B38" s="111">
        <v>1400</v>
      </c>
      <c r="C38" s="110">
        <v>42.9</v>
      </c>
      <c r="D38" s="110">
        <v>183</v>
      </c>
      <c r="E38" s="110">
        <v>53.5</v>
      </c>
      <c r="F38" s="110">
        <v>227</v>
      </c>
      <c r="G38" s="110">
        <v>66.7</v>
      </c>
      <c r="H38" s="110">
        <v>280</v>
      </c>
      <c r="I38" s="110"/>
      <c r="J38" s="110"/>
      <c r="K38" s="110"/>
      <c r="L38" s="110"/>
      <c r="M38" s="109"/>
      <c r="N38" s="109"/>
      <c r="O38" s="109"/>
      <c r="P38" s="109"/>
      <c r="Q38" s="109"/>
      <c r="R38" s="109"/>
      <c r="S38" s="109"/>
      <c r="T38" s="108"/>
    </row>
    <row r="39" spans="2:20" ht="16.5" thickBot="1" x14ac:dyDescent="0.3">
      <c r="B39" s="107">
        <v>1600</v>
      </c>
      <c r="C39" s="106">
        <v>49</v>
      </c>
      <c r="D39" s="106">
        <v>239</v>
      </c>
      <c r="E39" s="106">
        <v>61.2</v>
      </c>
      <c r="F39" s="106">
        <v>296</v>
      </c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4"/>
    </row>
    <row r="40" spans="2:20" ht="15.75" customHeight="1" x14ac:dyDescent="0.25"/>
  </sheetData>
  <sheetProtection algorithmName="SHA-512" hashValue="BXATltaSUbetHqES8S5Yez6K7pfnhi+8FjT1KGEjxM3vMNSJNZnbL1T3003LIpNejPeNCbEfavFZ9vs0YXfCfg==" saltValue="Nypla3m66ogyOyJCEPlQkQ==" spinCount="100000" sheet="1" objects="1" scenarios="1"/>
  <mergeCells count="31">
    <mergeCell ref="B7:B9"/>
    <mergeCell ref="M7:N7"/>
    <mergeCell ref="C7:D7"/>
    <mergeCell ref="C8:D8"/>
    <mergeCell ref="O7:P7"/>
    <mergeCell ref="G7:H7"/>
    <mergeCell ref="I7:J7"/>
    <mergeCell ref="K7:L7"/>
    <mergeCell ref="S7:T7"/>
    <mergeCell ref="E8:F8"/>
    <mergeCell ref="G8:H8"/>
    <mergeCell ref="I8:J8"/>
    <mergeCell ref="K8:L8"/>
    <mergeCell ref="M8:N8"/>
    <mergeCell ref="Q8:R8"/>
    <mergeCell ref="S8:T8"/>
    <mergeCell ref="O8:P8"/>
    <mergeCell ref="E7:F7"/>
    <mergeCell ref="Q7:R7"/>
    <mergeCell ref="C5:E5"/>
    <mergeCell ref="C6:E6"/>
    <mergeCell ref="J5:K5"/>
    <mergeCell ref="B2:E4"/>
    <mergeCell ref="F2:T2"/>
    <mergeCell ref="F3:T3"/>
    <mergeCell ref="F4:H4"/>
    <mergeCell ref="I4:P4"/>
    <mergeCell ref="J6:K6"/>
    <mergeCell ref="Q4:T4"/>
    <mergeCell ref="F5:I5"/>
    <mergeCell ref="F6:I6"/>
  </mergeCells>
  <hyperlinks>
    <hyperlink ref="Q4" r:id="rId1" xr:uid="{2B440AEC-7AA9-451E-B464-7607299CAC93}"/>
    <hyperlink ref="J5:K5" r:id="rId2" display="Скачать" xr:uid="{A17E7257-4161-4492-ACB9-AC5D7F37CA62}"/>
    <hyperlink ref="J6:K6" r:id="rId3" display="Отправить" xr:uid="{DE29E2A8-DA14-44BA-9AC5-1C4B9FFDC769}"/>
    <hyperlink ref="I4" r:id="rId4" xr:uid="{B4F488BD-E7C5-46D0-B52E-68E9A0004419}"/>
  </hyperlinks>
  <pageMargins left="0.70866141732283472" right="0.70866141732283472" top="0.74803149606299213" bottom="0.74803149606299213" header="0.31496062992125984" footer="0.31496062992125984"/>
  <pageSetup paperSize="9" scale="54" orientation="landscape" r:id="rId5"/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23541-A378-458C-A59E-07381C2833B3}">
  <sheetPr>
    <tabColor rgb="FFFFFF00"/>
    <pageSetUpPr fitToPage="1"/>
  </sheetPr>
  <dimension ref="A1:AN89"/>
  <sheetViews>
    <sheetView zoomScaleNormal="100" zoomScaleSheetLayoutView="100" workbookViewId="0">
      <pane xSplit="15" ySplit="22" topLeftCell="P23" activePane="bottomRight" state="frozen"/>
      <selection sqref="A1:X331"/>
      <selection pane="topRight" sqref="A1:X331"/>
      <selection pane="bottomLeft" sqref="A1:X331"/>
      <selection pane="bottomRight" activeCell="B12" sqref="B12"/>
    </sheetView>
  </sheetViews>
  <sheetFormatPr defaultRowHeight="15.75" x14ac:dyDescent="0.25"/>
  <cols>
    <col min="1" max="1" width="8.140625" style="425" customWidth="1"/>
    <col min="2" max="5" width="18" style="425" customWidth="1"/>
    <col min="6" max="6" width="16.140625" style="425" customWidth="1"/>
    <col min="7" max="7" width="14.85546875" style="425" customWidth="1"/>
    <col min="8" max="9" width="21" style="425" customWidth="1"/>
    <col min="10" max="10" width="15.140625" style="425" customWidth="1"/>
    <col min="11" max="11" width="15.5703125" style="425" customWidth="1"/>
    <col min="12" max="12" width="19.140625" style="425" customWidth="1"/>
    <col min="13" max="13" width="19.5703125" style="425" customWidth="1"/>
    <col min="14" max="14" width="16.42578125" style="425" customWidth="1"/>
    <col min="15" max="15" width="17" style="425" customWidth="1"/>
    <col min="16" max="16384" width="9.140625" style="425"/>
  </cols>
  <sheetData>
    <row r="1" spans="1:40" ht="22.5" customHeight="1" x14ac:dyDescent="0.25">
      <c r="A1" s="627" t="s">
        <v>919</v>
      </c>
      <c r="B1" s="628"/>
      <c r="C1" s="628"/>
      <c r="D1" s="628"/>
      <c r="E1" s="628"/>
      <c r="F1" s="628"/>
      <c r="G1" s="628"/>
      <c r="H1" s="628"/>
      <c r="I1" s="628"/>
      <c r="J1" s="628"/>
      <c r="K1" s="628"/>
      <c r="L1" s="628"/>
      <c r="M1" s="628"/>
      <c r="N1" s="628"/>
      <c r="O1" s="629"/>
      <c r="P1" s="426"/>
      <c r="Q1" s="426"/>
      <c r="R1" s="426"/>
      <c r="S1" s="426"/>
      <c r="T1" s="426"/>
      <c r="U1" s="426"/>
      <c r="V1" s="426"/>
      <c r="W1" s="426"/>
      <c r="X1" s="426"/>
      <c r="Y1" s="426"/>
      <c r="Z1" s="426"/>
      <c r="AA1" s="426"/>
      <c r="AB1" s="426"/>
      <c r="AC1" s="426"/>
      <c r="AD1" s="426"/>
      <c r="AE1" s="426"/>
      <c r="AF1" s="426"/>
      <c r="AG1" s="426"/>
      <c r="AH1" s="426"/>
      <c r="AI1" s="426"/>
      <c r="AJ1" s="426"/>
      <c r="AK1" s="426"/>
      <c r="AL1" s="426"/>
      <c r="AM1" s="426"/>
      <c r="AN1" s="426"/>
    </row>
    <row r="2" spans="1:40" ht="22.5" customHeight="1" x14ac:dyDescent="0.25">
      <c r="A2" s="460"/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630"/>
      <c r="N2" s="630"/>
      <c r="O2" s="63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  <c r="AL2" s="426"/>
      <c r="AM2" s="426"/>
      <c r="AN2" s="426"/>
    </row>
    <row r="3" spans="1:40" ht="15" customHeight="1" x14ac:dyDescent="0.25">
      <c r="A3" s="460"/>
      <c r="B3" s="458"/>
      <c r="C3" s="458"/>
      <c r="D3" s="458"/>
      <c r="E3" s="637" t="s">
        <v>918</v>
      </c>
      <c r="F3" s="638"/>
      <c r="G3" s="638"/>
      <c r="H3" s="638"/>
      <c r="I3" s="638"/>
      <c r="J3" s="638"/>
      <c r="K3" s="638"/>
      <c r="L3" s="630"/>
      <c r="M3" s="464"/>
      <c r="N3" s="464"/>
      <c r="O3" s="467"/>
      <c r="P3" s="466"/>
      <c r="Q3" s="426"/>
      <c r="R3" s="426"/>
      <c r="S3" s="426"/>
      <c r="T3" s="426"/>
      <c r="U3" s="426"/>
      <c r="V3" s="426"/>
      <c r="W3" s="426"/>
      <c r="X3" s="426"/>
      <c r="Y3" s="426"/>
      <c r="Z3" s="426"/>
      <c r="AA3" s="426"/>
      <c r="AB3" s="426"/>
      <c r="AC3" s="426"/>
      <c r="AD3" s="426"/>
      <c r="AE3" s="426"/>
      <c r="AF3" s="426"/>
      <c r="AG3" s="426"/>
      <c r="AH3" s="426"/>
      <c r="AI3" s="426"/>
      <c r="AJ3" s="426"/>
      <c r="AK3" s="426"/>
      <c r="AL3" s="426"/>
      <c r="AM3" s="426"/>
      <c r="AN3" s="426"/>
    </row>
    <row r="4" spans="1:40" ht="18.75" customHeight="1" x14ac:dyDescent="0.25">
      <c r="A4" s="460"/>
      <c r="B4" s="458"/>
      <c r="C4" s="458"/>
      <c r="D4" s="458"/>
      <c r="E4" s="639" t="s">
        <v>917</v>
      </c>
      <c r="F4" s="639"/>
      <c r="G4" s="639"/>
      <c r="H4" s="639"/>
      <c r="I4" s="639"/>
      <c r="J4" s="639"/>
      <c r="K4" s="639"/>
      <c r="L4" s="630"/>
      <c r="M4" s="464"/>
      <c r="N4" s="631"/>
      <c r="O4" s="632"/>
      <c r="P4" s="46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  <c r="AH4" s="426"/>
      <c r="AI4" s="426"/>
      <c r="AJ4" s="426"/>
      <c r="AK4" s="426"/>
      <c r="AL4" s="426"/>
      <c r="AM4" s="426"/>
      <c r="AN4" s="426"/>
    </row>
    <row r="5" spans="1:40" ht="18.75" customHeight="1" x14ac:dyDescent="0.25">
      <c r="A5" s="460"/>
      <c r="B5" s="462"/>
      <c r="C5" s="462"/>
      <c r="D5" s="462"/>
      <c r="E5" s="639"/>
      <c r="F5" s="639"/>
      <c r="G5" s="639"/>
      <c r="H5" s="639"/>
      <c r="I5" s="639"/>
      <c r="J5" s="639"/>
      <c r="K5" s="639"/>
      <c r="L5" s="630"/>
      <c r="M5" s="464"/>
      <c r="N5" s="633"/>
      <c r="O5" s="634"/>
      <c r="P5" s="466"/>
      <c r="Q5" s="426"/>
      <c r="R5" s="426"/>
      <c r="S5" s="426"/>
      <c r="T5" s="426"/>
      <c r="U5" s="426"/>
      <c r="V5" s="426"/>
      <c r="W5" s="426"/>
      <c r="X5" s="426"/>
      <c r="Y5" s="426"/>
      <c r="Z5" s="426"/>
      <c r="AA5" s="426"/>
      <c r="AB5" s="426"/>
      <c r="AC5" s="426"/>
      <c r="AD5" s="426"/>
      <c r="AE5" s="426"/>
      <c r="AF5" s="426"/>
      <c r="AG5" s="426"/>
      <c r="AH5" s="426"/>
      <c r="AI5" s="426"/>
      <c r="AJ5" s="426"/>
      <c r="AK5" s="426"/>
      <c r="AL5" s="426"/>
      <c r="AM5" s="426"/>
      <c r="AN5" s="426"/>
    </row>
    <row r="6" spans="1:40" ht="18.75" customHeight="1" x14ac:dyDescent="0.3">
      <c r="A6" s="460"/>
      <c r="B6" s="460"/>
      <c r="C6" s="460"/>
      <c r="D6" s="460"/>
      <c r="E6" s="637" t="s">
        <v>31</v>
      </c>
      <c r="F6" s="638"/>
      <c r="G6" s="638"/>
      <c r="H6" s="638"/>
      <c r="I6" s="638"/>
      <c r="J6" s="638"/>
      <c r="K6" s="638"/>
      <c r="L6" s="630"/>
      <c r="M6" s="464"/>
      <c r="N6" s="635"/>
      <c r="O6" s="635"/>
      <c r="P6" s="466"/>
      <c r="Q6" s="426"/>
      <c r="R6" s="426"/>
      <c r="S6" s="426"/>
      <c r="T6" s="426"/>
      <c r="U6" s="426"/>
      <c r="V6" s="426"/>
      <c r="W6" s="426"/>
      <c r="X6" s="426"/>
      <c r="Y6" s="426"/>
      <c r="Z6" s="426"/>
      <c r="AA6" s="426"/>
      <c r="AB6" s="426"/>
      <c r="AC6" s="426"/>
      <c r="AD6" s="426"/>
      <c r="AE6" s="426"/>
      <c r="AF6" s="426"/>
      <c r="AG6" s="426"/>
      <c r="AH6" s="426"/>
      <c r="AI6" s="426"/>
      <c r="AJ6" s="426"/>
      <c r="AK6" s="426"/>
      <c r="AL6" s="426"/>
      <c r="AM6" s="426"/>
      <c r="AN6" s="426"/>
    </row>
    <row r="7" spans="1:40" ht="22.5" customHeight="1" x14ac:dyDescent="0.25">
      <c r="A7" s="460"/>
      <c r="B7" s="462"/>
      <c r="C7" s="462"/>
      <c r="D7" s="462"/>
      <c r="E7" s="637" t="s">
        <v>30</v>
      </c>
      <c r="F7" s="638"/>
      <c r="G7" s="638"/>
      <c r="H7" s="638"/>
      <c r="I7" s="638"/>
      <c r="J7" s="638"/>
      <c r="K7" s="638"/>
      <c r="L7" s="458"/>
      <c r="M7" s="465"/>
      <c r="N7" s="464"/>
      <c r="O7" s="463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6"/>
      <c r="AD7" s="426"/>
      <c r="AE7" s="426"/>
      <c r="AF7" s="426"/>
      <c r="AG7" s="426"/>
      <c r="AH7" s="426"/>
      <c r="AI7" s="426"/>
      <c r="AJ7" s="426"/>
      <c r="AK7" s="426"/>
      <c r="AL7" s="426"/>
      <c r="AM7" s="426"/>
      <c r="AN7" s="426"/>
    </row>
    <row r="8" spans="1:40" ht="22.5" customHeight="1" x14ac:dyDescent="0.25">
      <c r="A8" s="460"/>
      <c r="B8" s="462"/>
      <c r="C8" s="462"/>
      <c r="D8" s="462"/>
      <c r="E8" s="637" t="s">
        <v>29</v>
      </c>
      <c r="F8" s="638"/>
      <c r="G8" s="638"/>
      <c r="H8" s="638"/>
      <c r="I8" s="638"/>
      <c r="J8" s="638"/>
      <c r="K8" s="638"/>
      <c r="L8" s="426"/>
      <c r="M8" s="426"/>
      <c r="N8" s="426"/>
      <c r="O8" s="461"/>
      <c r="P8" s="426"/>
      <c r="Q8" s="426"/>
      <c r="R8" s="426"/>
      <c r="S8" s="426"/>
      <c r="T8" s="426"/>
      <c r="U8" s="426"/>
      <c r="V8" s="426"/>
      <c r="W8" s="426"/>
      <c r="X8" s="426"/>
      <c r="Y8" s="426"/>
      <c r="Z8" s="426"/>
      <c r="AA8" s="426"/>
      <c r="AB8" s="426"/>
      <c r="AC8" s="426"/>
      <c r="AD8" s="426"/>
      <c r="AE8" s="426"/>
      <c r="AF8" s="426"/>
      <c r="AG8" s="426"/>
      <c r="AH8" s="426"/>
      <c r="AI8" s="426"/>
      <c r="AJ8" s="426"/>
      <c r="AK8" s="426"/>
      <c r="AL8" s="426"/>
      <c r="AM8" s="426"/>
      <c r="AN8" s="426"/>
    </row>
    <row r="9" spans="1:40" ht="19.5" thickBot="1" x14ac:dyDescent="0.3">
      <c r="A9" s="460"/>
      <c r="B9" s="459"/>
      <c r="C9" s="459"/>
      <c r="D9" s="459"/>
      <c r="F9" s="459"/>
      <c r="G9" s="459"/>
      <c r="H9" s="458"/>
      <c r="I9" s="458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6"/>
      <c r="AC9" s="426"/>
      <c r="AD9" s="426"/>
      <c r="AE9" s="426"/>
      <c r="AF9" s="426"/>
      <c r="AG9" s="426"/>
      <c r="AH9" s="426"/>
      <c r="AI9" s="426"/>
      <c r="AJ9" s="426"/>
      <c r="AK9" s="426"/>
      <c r="AL9" s="426"/>
      <c r="AM9" s="426"/>
      <c r="AN9" s="426"/>
    </row>
    <row r="10" spans="1:40" ht="18.75" customHeight="1" thickBot="1" x14ac:dyDescent="0.3">
      <c r="A10" s="624" t="s">
        <v>916</v>
      </c>
      <c r="B10" s="625"/>
      <c r="C10" s="625"/>
      <c r="D10" s="625"/>
      <c r="E10" s="625"/>
      <c r="F10" s="625"/>
      <c r="G10" s="626"/>
      <c r="H10" s="624" t="s">
        <v>915</v>
      </c>
      <c r="I10" s="626"/>
      <c r="J10" s="624" t="s">
        <v>914</v>
      </c>
      <c r="K10" s="625"/>
      <c r="L10" s="625"/>
      <c r="M10" s="625"/>
      <c r="N10" s="625"/>
      <c r="O10" s="626"/>
      <c r="P10" s="426"/>
      <c r="Q10" s="426"/>
      <c r="R10" s="426"/>
      <c r="S10" s="426"/>
      <c r="T10" s="426"/>
      <c r="U10" s="426"/>
      <c r="V10" s="426"/>
      <c r="W10" s="426"/>
      <c r="X10" s="426"/>
      <c r="Y10" s="426"/>
      <c r="Z10" s="426"/>
      <c r="AA10" s="426"/>
      <c r="AB10" s="426"/>
      <c r="AC10" s="426"/>
      <c r="AD10" s="426"/>
      <c r="AE10" s="426"/>
      <c r="AF10" s="426"/>
      <c r="AG10" s="426"/>
      <c r="AH10" s="426"/>
      <c r="AI10" s="426"/>
      <c r="AJ10" s="426"/>
      <c r="AK10" s="426"/>
      <c r="AL10" s="426"/>
      <c r="AM10" s="426"/>
      <c r="AN10" s="426"/>
    </row>
    <row r="11" spans="1:40" ht="47.25" x14ac:dyDescent="0.25">
      <c r="A11" s="456" t="s">
        <v>913</v>
      </c>
      <c r="B11" s="454" t="s">
        <v>349</v>
      </c>
      <c r="C11" s="454" t="s">
        <v>912</v>
      </c>
      <c r="D11" s="454" t="s">
        <v>911</v>
      </c>
      <c r="E11" s="457" t="s">
        <v>910</v>
      </c>
      <c r="F11" s="457" t="s">
        <v>909</v>
      </c>
      <c r="G11" s="453" t="s">
        <v>908</v>
      </c>
      <c r="H11" s="456" t="s">
        <v>907</v>
      </c>
      <c r="I11" s="453" t="s">
        <v>906</v>
      </c>
      <c r="J11" s="455" t="s">
        <v>905</v>
      </c>
      <c r="K11" s="454" t="s">
        <v>904</v>
      </c>
      <c r="L11" s="454" t="s">
        <v>903</v>
      </c>
      <c r="M11" s="454" t="s">
        <v>902</v>
      </c>
      <c r="N11" s="454" t="s">
        <v>901</v>
      </c>
      <c r="O11" s="453" t="s">
        <v>900</v>
      </c>
      <c r="P11" s="426"/>
      <c r="Q11" s="426"/>
      <c r="R11" s="426"/>
      <c r="S11" s="426"/>
      <c r="T11" s="426"/>
      <c r="U11" s="426"/>
      <c r="V11" s="426"/>
      <c r="W11" s="426"/>
      <c r="X11" s="426"/>
      <c r="Y11" s="426"/>
      <c r="Z11" s="426"/>
      <c r="AA11" s="426"/>
      <c r="AB11" s="426"/>
      <c r="AC11" s="426"/>
      <c r="AD11" s="426"/>
      <c r="AE11" s="426"/>
      <c r="AF11" s="426"/>
      <c r="AG11" s="426"/>
      <c r="AH11" s="426"/>
      <c r="AI11" s="426"/>
      <c r="AJ11" s="426"/>
      <c r="AK11" s="426"/>
      <c r="AL11" s="426"/>
      <c r="AM11" s="426"/>
      <c r="AN11" s="426"/>
    </row>
    <row r="12" spans="1:40" x14ac:dyDescent="0.25">
      <c r="A12" s="451">
        <v>1</v>
      </c>
      <c r="B12" s="447"/>
      <c r="C12" s="446"/>
      <c r="D12" s="441"/>
      <c r="E12" s="450"/>
      <c r="F12" s="449" t="str">
        <f t="shared" ref="F12:F21" si="0">IFERROR(IF(ISBLANK(E12),"",E12*N12),"")</f>
        <v/>
      </c>
      <c r="G12" s="443" t="str">
        <f t="shared" ref="G12:G21" si="1">IFERROR(IFERROR(O12*E12,"")*1000,"")</f>
        <v/>
      </c>
      <c r="H12" s="621"/>
      <c r="I12" s="442" t="str">
        <f t="shared" ref="I12:I21" si="2">IF(ISBLANK(B12),"",E12+IFERROR(G12/$G$22*$H$12/O12/1000,0))</f>
        <v/>
      </c>
      <c r="J12" s="441"/>
      <c r="K12" s="452" t="str">
        <f t="shared" ref="K12:K21" si="3">IFERROR(IF(ISBLANK(D12),"",D12/J12),0)</f>
        <v/>
      </c>
      <c r="L12" s="439" t="str">
        <f>IFERROR(VLOOKUP(B12,Вместимость!$A$1:$E$23,3),"")</f>
        <v/>
      </c>
      <c r="M12" s="438" t="str">
        <f>IFERROR(IFERROR(VLOOKUP(B12,Вместимость!$A$1:$E$23,5,0),"")*K12,"")</f>
        <v/>
      </c>
      <c r="N12" s="437" t="str">
        <f t="array" ref="N12">IF(ISBLANK(B12),"",INDEX('КГ НА М'!C1:C331,MATCH(B12&amp;C12,'КГ НА М'!A1:A331&amp;'КГ НА М'!B1:B331,0)))</f>
        <v/>
      </c>
      <c r="O12" s="436" t="str">
        <f t="shared" ref="O12:O21" si="4">IFERROR(IF(ISBLANK(D12),"",D12*N12/1000),"")</f>
        <v/>
      </c>
      <c r="P12" s="426"/>
      <c r="Q12" s="426"/>
      <c r="R12" s="426"/>
      <c r="S12" s="426"/>
      <c r="T12" s="426"/>
      <c r="U12" s="426"/>
      <c r="V12" s="426"/>
      <c r="W12" s="426"/>
      <c r="X12" s="426"/>
      <c r="Y12" s="426"/>
      <c r="Z12" s="426"/>
      <c r="AA12" s="426"/>
      <c r="AB12" s="426"/>
      <c r="AC12" s="426"/>
      <c r="AD12" s="426"/>
      <c r="AE12" s="426"/>
      <c r="AF12" s="426"/>
      <c r="AG12" s="426"/>
      <c r="AH12" s="426"/>
      <c r="AI12" s="426"/>
      <c r="AJ12" s="426"/>
      <c r="AK12" s="426"/>
      <c r="AL12" s="426"/>
      <c r="AM12" s="426"/>
      <c r="AN12" s="426"/>
    </row>
    <row r="13" spans="1:40" x14ac:dyDescent="0.25">
      <c r="A13" s="451">
        <v>2</v>
      </c>
      <c r="B13" s="447"/>
      <c r="C13" s="446"/>
      <c r="D13" s="441"/>
      <c r="E13" s="450"/>
      <c r="F13" s="449" t="str">
        <f t="shared" si="0"/>
        <v/>
      </c>
      <c r="G13" s="443" t="str">
        <f t="shared" si="1"/>
        <v/>
      </c>
      <c r="H13" s="622"/>
      <c r="I13" s="442" t="str">
        <f t="shared" si="2"/>
        <v/>
      </c>
      <c r="J13" s="441"/>
      <c r="K13" s="452" t="str">
        <f t="shared" si="3"/>
        <v/>
      </c>
      <c r="L13" s="439" t="str">
        <f>IFERROR(VLOOKUP(B13,Вместимость!$A$1:$E$23,3),"")</f>
        <v/>
      </c>
      <c r="M13" s="438" t="str">
        <f>IFERROR(IFERROR(VLOOKUP(B13,Вместимость!$A$1:$E$23,5,0),"")*K13,"")</f>
        <v/>
      </c>
      <c r="N13" s="437" t="str">
        <f t="array" ref="N13">IF(ISBLANK(B13),"",INDEX('КГ НА М'!C2:C332,MATCH(B13&amp;C13,'КГ НА М'!A2:A332&amp;'КГ НА М'!B2:B332,0)))</f>
        <v/>
      </c>
      <c r="O13" s="436" t="str">
        <f t="shared" si="4"/>
        <v/>
      </c>
      <c r="P13" s="426"/>
      <c r="Q13" s="426"/>
      <c r="R13" s="426"/>
      <c r="S13" s="426"/>
      <c r="T13" s="426"/>
      <c r="U13" s="426"/>
      <c r="V13" s="426"/>
      <c r="W13" s="426"/>
      <c r="X13" s="426"/>
      <c r="Y13" s="426"/>
      <c r="Z13" s="426"/>
      <c r="AA13" s="426"/>
      <c r="AB13" s="426"/>
      <c r="AC13" s="426"/>
      <c r="AD13" s="426"/>
      <c r="AE13" s="426"/>
      <c r="AF13" s="426"/>
      <c r="AG13" s="426"/>
      <c r="AH13" s="426"/>
      <c r="AI13" s="426"/>
      <c r="AJ13" s="426"/>
      <c r="AK13" s="426"/>
      <c r="AL13" s="426"/>
      <c r="AM13" s="426"/>
      <c r="AN13" s="426"/>
    </row>
    <row r="14" spans="1:40" x14ac:dyDescent="0.25">
      <c r="A14" s="451">
        <v>3</v>
      </c>
      <c r="B14" s="447"/>
      <c r="C14" s="446"/>
      <c r="D14" s="441"/>
      <c r="E14" s="450"/>
      <c r="F14" s="449" t="str">
        <f t="shared" si="0"/>
        <v/>
      </c>
      <c r="G14" s="443" t="str">
        <f t="shared" si="1"/>
        <v/>
      </c>
      <c r="H14" s="622"/>
      <c r="I14" s="442" t="str">
        <f t="shared" si="2"/>
        <v/>
      </c>
      <c r="J14" s="441"/>
      <c r="K14" s="452" t="str">
        <f t="shared" si="3"/>
        <v/>
      </c>
      <c r="L14" s="439" t="str">
        <f>IFERROR(VLOOKUP(B14,Вместимость!$A$1:$E$23,3),"")</f>
        <v/>
      </c>
      <c r="M14" s="438" t="str">
        <f>IFERROR(IFERROR(VLOOKUP(B14,Вместимость!$A$1:$E$23,5,0),"")*K14,"")</f>
        <v/>
      </c>
      <c r="N14" s="437" t="str">
        <f t="array" ref="N14">IF(ISBLANK(B14),"",INDEX('КГ НА М'!C3:C333,MATCH(B14&amp;C14,'КГ НА М'!A3:A333&amp;'КГ НА М'!B3:B333,0)))</f>
        <v/>
      </c>
      <c r="O14" s="436" t="str">
        <f t="shared" si="4"/>
        <v/>
      </c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6"/>
      <c r="AK14" s="426"/>
      <c r="AL14" s="426"/>
      <c r="AM14" s="426"/>
      <c r="AN14" s="426"/>
    </row>
    <row r="15" spans="1:40" x14ac:dyDescent="0.25">
      <c r="A15" s="451">
        <v>4</v>
      </c>
      <c r="B15" s="447"/>
      <c r="C15" s="446"/>
      <c r="D15" s="441"/>
      <c r="E15" s="450"/>
      <c r="F15" s="449" t="str">
        <f t="shared" si="0"/>
        <v/>
      </c>
      <c r="G15" s="443" t="str">
        <f t="shared" si="1"/>
        <v/>
      </c>
      <c r="H15" s="622"/>
      <c r="I15" s="442" t="str">
        <f t="shared" si="2"/>
        <v/>
      </c>
      <c r="J15" s="441"/>
      <c r="K15" s="440" t="str">
        <f t="shared" si="3"/>
        <v/>
      </c>
      <c r="L15" s="439" t="str">
        <f>IFERROR(VLOOKUP(B15,Вместимость!$A$1:$E$23,3),"")</f>
        <v/>
      </c>
      <c r="M15" s="438" t="str">
        <f>IFERROR(IFERROR(VLOOKUP(B15,Вместимость!$A$1:$E$23,5,0),"")*K15,"")</f>
        <v/>
      </c>
      <c r="N15" s="437" t="str">
        <f t="array" ref="N15">IF(ISBLANK(B15),"",INDEX('КГ НА М'!C4:C334,MATCH(B15&amp;C15,'КГ НА М'!A4:A334&amp;'КГ НА М'!B4:B334,0)))</f>
        <v/>
      </c>
      <c r="O15" s="436" t="str">
        <f t="shared" si="4"/>
        <v/>
      </c>
      <c r="P15" s="426"/>
      <c r="Q15" s="426"/>
      <c r="R15" s="426"/>
      <c r="S15" s="426"/>
      <c r="T15" s="426"/>
      <c r="U15" s="426"/>
      <c r="V15" s="426"/>
      <c r="W15" s="426"/>
      <c r="X15" s="426"/>
      <c r="Y15" s="426"/>
      <c r="Z15" s="426"/>
      <c r="AA15" s="426"/>
      <c r="AB15" s="426"/>
      <c r="AC15" s="426"/>
      <c r="AD15" s="426"/>
      <c r="AE15" s="426"/>
      <c r="AF15" s="426"/>
      <c r="AG15" s="426"/>
      <c r="AH15" s="426"/>
      <c r="AI15" s="426"/>
      <c r="AJ15" s="426"/>
      <c r="AK15" s="426"/>
      <c r="AL15" s="426"/>
      <c r="AM15" s="426"/>
      <c r="AN15" s="426"/>
    </row>
    <row r="16" spans="1:40" x14ac:dyDescent="0.25">
      <c r="A16" s="451">
        <v>5</v>
      </c>
      <c r="B16" s="447"/>
      <c r="C16" s="446"/>
      <c r="D16" s="441"/>
      <c r="E16" s="450"/>
      <c r="F16" s="449" t="str">
        <f t="shared" si="0"/>
        <v/>
      </c>
      <c r="G16" s="443" t="str">
        <f t="shared" si="1"/>
        <v/>
      </c>
      <c r="H16" s="622"/>
      <c r="I16" s="442" t="str">
        <f t="shared" si="2"/>
        <v/>
      </c>
      <c r="J16" s="441"/>
      <c r="K16" s="440" t="str">
        <f t="shared" si="3"/>
        <v/>
      </c>
      <c r="L16" s="439" t="str">
        <f>IFERROR(VLOOKUP(B16,Вместимость!$A$1:$E$23,3),"")</f>
        <v/>
      </c>
      <c r="M16" s="438" t="str">
        <f>IFERROR(IFERROR(VLOOKUP(B16,Вместимость!$A$1:$E$23,5,0),"")*K16,"")</f>
        <v/>
      </c>
      <c r="N16" s="437" t="str">
        <f t="array" ref="N16">IF(ISBLANK(B16),"",INDEX('КГ НА М'!C5:C335,MATCH(B16&amp;C16,'КГ НА М'!A5:A335&amp;'КГ НА М'!B5:B335,0)))</f>
        <v/>
      </c>
      <c r="O16" s="436" t="str">
        <f t="shared" si="4"/>
        <v/>
      </c>
      <c r="P16" s="426"/>
      <c r="Q16" s="426"/>
      <c r="R16" s="426"/>
      <c r="S16" s="426"/>
      <c r="T16" s="426"/>
      <c r="U16" s="426"/>
      <c r="V16" s="426"/>
      <c r="W16" s="426"/>
      <c r="X16" s="426"/>
      <c r="Y16" s="426"/>
      <c r="Z16" s="426"/>
      <c r="AA16" s="426"/>
      <c r="AB16" s="426"/>
      <c r="AC16" s="426"/>
      <c r="AD16" s="426"/>
      <c r="AE16" s="426"/>
      <c r="AF16" s="426"/>
      <c r="AG16" s="426"/>
      <c r="AH16" s="426"/>
      <c r="AI16" s="426"/>
      <c r="AJ16" s="426"/>
      <c r="AK16" s="426"/>
      <c r="AL16" s="426"/>
      <c r="AM16" s="426"/>
      <c r="AN16" s="426"/>
    </row>
    <row r="17" spans="1:40" x14ac:dyDescent="0.25">
      <c r="A17" s="451">
        <v>6</v>
      </c>
      <c r="B17" s="447"/>
      <c r="C17" s="446"/>
      <c r="D17" s="441"/>
      <c r="E17" s="450"/>
      <c r="F17" s="449" t="str">
        <f t="shared" si="0"/>
        <v/>
      </c>
      <c r="G17" s="443" t="str">
        <f t="shared" si="1"/>
        <v/>
      </c>
      <c r="H17" s="622"/>
      <c r="I17" s="442" t="str">
        <f t="shared" si="2"/>
        <v/>
      </c>
      <c r="J17" s="441"/>
      <c r="K17" s="440" t="str">
        <f t="shared" si="3"/>
        <v/>
      </c>
      <c r="L17" s="439" t="str">
        <f>IFERROR(VLOOKUP(B17,Вместимость!$A$1:$E$23,3),"")</f>
        <v/>
      </c>
      <c r="M17" s="438" t="str">
        <f>IFERROR(IFERROR(VLOOKUP(B17,Вместимость!$A$1:$E$23,5,0),"")*K17,"")</f>
        <v/>
      </c>
      <c r="N17" s="437" t="str">
        <f t="array" ref="N17">IF(ISBLANK(B17),"",INDEX('КГ НА М'!C6:C336,MATCH(B17&amp;C17,'КГ НА М'!A6:A336&amp;'КГ НА М'!B6:B336,0)))</f>
        <v/>
      </c>
      <c r="O17" s="436" t="str">
        <f t="shared" si="4"/>
        <v/>
      </c>
      <c r="P17" s="426"/>
      <c r="Q17" s="426"/>
      <c r="R17" s="426"/>
      <c r="S17" s="426"/>
      <c r="T17" s="426"/>
      <c r="U17" s="426"/>
      <c r="V17" s="426"/>
      <c r="W17" s="426"/>
      <c r="X17" s="426"/>
      <c r="Y17" s="426"/>
      <c r="Z17" s="426"/>
      <c r="AA17" s="426"/>
      <c r="AB17" s="426"/>
      <c r="AC17" s="426"/>
      <c r="AD17" s="426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</row>
    <row r="18" spans="1:40" x14ac:dyDescent="0.25">
      <c r="A18" s="451">
        <v>7</v>
      </c>
      <c r="B18" s="447"/>
      <c r="C18" s="446"/>
      <c r="D18" s="441"/>
      <c r="E18" s="450"/>
      <c r="F18" s="449" t="str">
        <f t="shared" si="0"/>
        <v/>
      </c>
      <c r="G18" s="443" t="str">
        <f t="shared" si="1"/>
        <v/>
      </c>
      <c r="H18" s="622"/>
      <c r="I18" s="442" t="str">
        <f t="shared" si="2"/>
        <v/>
      </c>
      <c r="J18" s="441"/>
      <c r="K18" s="440" t="str">
        <f t="shared" si="3"/>
        <v/>
      </c>
      <c r="L18" s="439" t="str">
        <f>IFERROR(VLOOKUP(B18,Вместимость!$A$1:$E$23,3),"")</f>
        <v/>
      </c>
      <c r="M18" s="438" t="str">
        <f>IFERROR(IFERROR(VLOOKUP(B18,Вместимость!$A$1:$E$23,5,0),"")*K18,"")</f>
        <v/>
      </c>
      <c r="N18" s="437" t="str">
        <f t="array" ref="N18">IF(ISBLANK(B18),"",INDEX('КГ НА М'!C7:C337,MATCH(B18&amp;C18,'КГ НА М'!A7:A337&amp;'КГ НА М'!B7:B337,0)))</f>
        <v/>
      </c>
      <c r="O18" s="436" t="str">
        <f t="shared" si="4"/>
        <v/>
      </c>
      <c r="P18" s="426"/>
      <c r="Q18" s="426"/>
      <c r="R18" s="426"/>
      <c r="S18" s="426"/>
      <c r="T18" s="426"/>
      <c r="U18" s="426"/>
      <c r="V18" s="426"/>
      <c r="W18" s="426"/>
      <c r="X18" s="426"/>
      <c r="Y18" s="426"/>
      <c r="Z18" s="426"/>
      <c r="AA18" s="426"/>
      <c r="AB18" s="426"/>
      <c r="AC18" s="426"/>
      <c r="AD18" s="426"/>
      <c r="AE18" s="426"/>
      <c r="AF18" s="426"/>
      <c r="AG18" s="426"/>
      <c r="AH18" s="426"/>
      <c r="AI18" s="426"/>
      <c r="AJ18" s="426"/>
      <c r="AK18" s="426"/>
      <c r="AL18" s="426"/>
      <c r="AM18" s="426"/>
      <c r="AN18" s="426"/>
    </row>
    <row r="19" spans="1:40" x14ac:dyDescent="0.25">
      <c r="A19" s="451">
        <v>8</v>
      </c>
      <c r="B19" s="447"/>
      <c r="C19" s="446"/>
      <c r="D19" s="441"/>
      <c r="E19" s="450"/>
      <c r="F19" s="449" t="str">
        <f t="shared" si="0"/>
        <v/>
      </c>
      <c r="G19" s="443" t="str">
        <f t="shared" si="1"/>
        <v/>
      </c>
      <c r="H19" s="622"/>
      <c r="I19" s="442" t="str">
        <f t="shared" si="2"/>
        <v/>
      </c>
      <c r="J19" s="441"/>
      <c r="K19" s="440" t="str">
        <f t="shared" si="3"/>
        <v/>
      </c>
      <c r="L19" s="439" t="str">
        <f>IFERROR(VLOOKUP(B19,Вместимость!$A$1:$E$23,3),"")</f>
        <v/>
      </c>
      <c r="M19" s="438" t="str">
        <f>IFERROR(IFERROR(VLOOKUP(B19,Вместимость!$A$1:$E$23,5,0),"")*K19,"")</f>
        <v/>
      </c>
      <c r="N19" s="437" t="str">
        <f t="array" ref="N19">IF(ISBLANK(B19),"",INDEX('КГ НА М'!C8:C338,MATCH(B19&amp;C19,'КГ НА М'!A8:A338&amp;'КГ НА М'!B8:B338,0)))</f>
        <v/>
      </c>
      <c r="O19" s="436" t="str">
        <f t="shared" si="4"/>
        <v/>
      </c>
      <c r="P19" s="426"/>
      <c r="Q19" s="426"/>
      <c r="R19" s="426"/>
      <c r="S19" s="426"/>
      <c r="T19" s="426"/>
      <c r="U19" s="426"/>
      <c r="V19" s="426"/>
      <c r="W19" s="426"/>
      <c r="X19" s="426"/>
      <c r="Y19" s="426"/>
      <c r="Z19" s="426"/>
      <c r="AA19" s="426"/>
      <c r="AB19" s="426"/>
      <c r="AC19" s="426"/>
      <c r="AD19" s="426"/>
      <c r="AE19" s="426"/>
      <c r="AF19" s="426"/>
      <c r="AG19" s="426"/>
      <c r="AH19" s="426"/>
      <c r="AI19" s="426"/>
      <c r="AJ19" s="426"/>
      <c r="AK19" s="426"/>
      <c r="AL19" s="426"/>
      <c r="AM19" s="426"/>
      <c r="AN19" s="426"/>
    </row>
    <row r="20" spans="1:40" x14ac:dyDescent="0.25">
      <c r="A20" s="451">
        <v>9</v>
      </c>
      <c r="B20" s="447"/>
      <c r="C20" s="446"/>
      <c r="D20" s="441"/>
      <c r="E20" s="450"/>
      <c r="F20" s="449" t="str">
        <f t="shared" si="0"/>
        <v/>
      </c>
      <c r="G20" s="443" t="str">
        <f t="shared" si="1"/>
        <v/>
      </c>
      <c r="H20" s="622"/>
      <c r="I20" s="442" t="str">
        <f t="shared" si="2"/>
        <v/>
      </c>
      <c r="J20" s="441"/>
      <c r="K20" s="440" t="str">
        <f t="shared" si="3"/>
        <v/>
      </c>
      <c r="L20" s="439" t="str">
        <f>IFERROR(VLOOKUP(B20,Вместимость!$A$1:$E$23,3),"")</f>
        <v/>
      </c>
      <c r="M20" s="438" t="str">
        <f>IFERROR(IFERROR(VLOOKUP(B20,Вместимость!$A$1:$E$23,5,0),"")*K20,"")</f>
        <v/>
      </c>
      <c r="N20" s="437" t="str">
        <f t="array" ref="N20">IF(ISBLANK(B20),"",INDEX('КГ НА М'!C9:C339,MATCH(B20&amp;C20,'КГ НА М'!A9:A339&amp;'КГ НА М'!B9:B339,0)))</f>
        <v/>
      </c>
      <c r="O20" s="436" t="str">
        <f t="shared" si="4"/>
        <v/>
      </c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6"/>
      <c r="AC20" s="426"/>
      <c r="AD20" s="426"/>
      <c r="AE20" s="426"/>
      <c r="AF20" s="426"/>
      <c r="AG20" s="426"/>
      <c r="AH20" s="426"/>
      <c r="AI20" s="426"/>
      <c r="AJ20" s="426"/>
      <c r="AK20" s="426"/>
      <c r="AL20" s="426"/>
      <c r="AM20" s="426"/>
      <c r="AN20" s="426"/>
    </row>
    <row r="21" spans="1:40" ht="16.5" thickBot="1" x14ac:dyDescent="0.3">
      <c r="A21" s="448">
        <v>10</v>
      </c>
      <c r="B21" s="447"/>
      <c r="C21" s="446"/>
      <c r="D21" s="441"/>
      <c r="E21" s="445"/>
      <c r="F21" s="444" t="str">
        <f t="shared" si="0"/>
        <v/>
      </c>
      <c r="G21" s="443" t="str">
        <f t="shared" si="1"/>
        <v/>
      </c>
      <c r="H21" s="623"/>
      <c r="I21" s="442" t="str">
        <f t="shared" si="2"/>
        <v/>
      </c>
      <c r="J21" s="441"/>
      <c r="K21" s="440" t="str">
        <f t="shared" si="3"/>
        <v/>
      </c>
      <c r="L21" s="439" t="str">
        <f>IFERROR(VLOOKUP(B21,Вместимость!$A$1:$E$23,3),"")</f>
        <v/>
      </c>
      <c r="M21" s="438" t="str">
        <f>IFERROR(IFERROR(VLOOKUP(B21,Вместимость!$A$1:$E$23,5,0),"")*K21,"")</f>
        <v/>
      </c>
      <c r="N21" s="437" t="str">
        <f t="array" ref="N21">IF(ISBLANK(B21),"",INDEX('КГ НА М'!C10:C340,MATCH(B21&amp;C21,'КГ НА М'!A10:A340&amp;'КГ НА М'!B10:B340,0)))</f>
        <v/>
      </c>
      <c r="O21" s="436" t="str">
        <f t="shared" si="4"/>
        <v/>
      </c>
      <c r="P21" s="426"/>
      <c r="Q21" s="426"/>
      <c r="R21" s="426"/>
      <c r="S21" s="426"/>
      <c r="T21" s="426"/>
      <c r="U21" s="426"/>
      <c r="V21" s="426"/>
      <c r="W21" s="426"/>
      <c r="X21" s="426"/>
      <c r="Y21" s="426"/>
      <c r="Z21" s="426"/>
      <c r="AA21" s="426"/>
      <c r="AB21" s="426"/>
      <c r="AC21" s="426"/>
      <c r="AD21" s="426"/>
      <c r="AE21" s="426"/>
      <c r="AF21" s="426"/>
      <c r="AG21" s="426"/>
      <c r="AH21" s="426"/>
      <c r="AI21" s="426"/>
      <c r="AJ21" s="426"/>
      <c r="AK21" s="426"/>
      <c r="AL21" s="426"/>
      <c r="AM21" s="426"/>
      <c r="AN21" s="426"/>
    </row>
    <row r="22" spans="1:40" ht="19.5" thickBot="1" x14ac:dyDescent="0.3">
      <c r="A22" s="432"/>
      <c r="B22" s="435" t="s">
        <v>899</v>
      </c>
      <c r="C22" s="435"/>
      <c r="D22" s="435"/>
      <c r="E22" s="435"/>
      <c r="F22" s="434"/>
      <c r="G22" s="433">
        <f>SUM(G12:G21)</f>
        <v>0</v>
      </c>
      <c r="H22" s="432"/>
      <c r="I22" s="431"/>
      <c r="J22" s="430"/>
      <c r="K22" s="430"/>
      <c r="L22" s="430"/>
      <c r="M22" s="429">
        <f>SUM(M12:M21)</f>
        <v>0</v>
      </c>
      <c r="N22" s="428"/>
      <c r="O22" s="427">
        <f>SUM(O12:O21)</f>
        <v>0</v>
      </c>
      <c r="P22" s="426"/>
      <c r="Q22" s="426"/>
      <c r="R22" s="426"/>
      <c r="S22" s="426"/>
      <c r="T22" s="426"/>
      <c r="U22" s="426"/>
      <c r="V22" s="426"/>
      <c r="W22" s="426"/>
      <c r="X22" s="426"/>
      <c r="Y22" s="426"/>
      <c r="Z22" s="426"/>
      <c r="AA22" s="426"/>
      <c r="AB22" s="426"/>
      <c r="AC22" s="426"/>
      <c r="AD22" s="426"/>
      <c r="AE22" s="426"/>
      <c r="AF22" s="426"/>
      <c r="AG22" s="426"/>
      <c r="AH22" s="426"/>
      <c r="AI22" s="426"/>
      <c r="AJ22" s="426"/>
      <c r="AK22" s="426"/>
      <c r="AL22" s="426"/>
      <c r="AM22" s="426"/>
      <c r="AN22" s="426"/>
    </row>
    <row r="23" spans="1:40" x14ac:dyDescent="0.25">
      <c r="A23" s="426"/>
      <c r="B23" s="426"/>
      <c r="C23" s="426"/>
      <c r="D23" s="426"/>
      <c r="E23" s="426"/>
      <c r="F23" s="426"/>
      <c r="G23" s="426"/>
      <c r="H23" s="426"/>
      <c r="I23" s="426"/>
      <c r="J23" s="426"/>
      <c r="K23" s="426"/>
      <c r="L23" s="426"/>
      <c r="M23" s="426"/>
      <c r="N23" s="426"/>
      <c r="O23" s="426"/>
      <c r="P23" s="426"/>
      <c r="Q23" s="426"/>
      <c r="R23" s="426"/>
      <c r="S23" s="426"/>
      <c r="T23" s="426"/>
      <c r="U23" s="426"/>
      <c r="V23" s="426"/>
      <c r="W23" s="426"/>
      <c r="X23" s="426"/>
      <c r="Y23" s="426"/>
      <c r="Z23" s="426"/>
      <c r="AA23" s="426"/>
      <c r="AB23" s="426"/>
      <c r="AC23" s="426"/>
      <c r="AD23" s="426"/>
      <c r="AE23" s="426"/>
      <c r="AF23" s="426"/>
      <c r="AG23" s="426"/>
      <c r="AH23" s="426"/>
      <c r="AI23" s="426"/>
      <c r="AJ23" s="426"/>
      <c r="AK23" s="426"/>
      <c r="AL23" s="426"/>
      <c r="AM23" s="426"/>
      <c r="AN23" s="426"/>
    </row>
    <row r="24" spans="1:40" x14ac:dyDescent="0.25">
      <c r="A24" s="426"/>
      <c r="B24" s="426"/>
      <c r="C24" s="426"/>
      <c r="D24" s="426"/>
      <c r="E24" s="426"/>
      <c r="F24" s="426"/>
      <c r="G24" s="426"/>
      <c r="H24" s="426"/>
      <c r="I24" s="426"/>
      <c r="J24" s="426"/>
      <c r="K24" s="426"/>
      <c r="L24" s="426"/>
      <c r="M24" s="426"/>
      <c r="N24" s="426"/>
      <c r="O24" s="426"/>
      <c r="P24" s="426"/>
      <c r="Q24" s="426"/>
      <c r="R24" s="426"/>
      <c r="S24" s="426"/>
      <c r="T24" s="426"/>
      <c r="U24" s="426"/>
      <c r="V24" s="426"/>
      <c r="W24" s="426"/>
      <c r="X24" s="426"/>
      <c r="Y24" s="426"/>
      <c r="Z24" s="426"/>
      <c r="AA24" s="426"/>
      <c r="AB24" s="426"/>
      <c r="AC24" s="426"/>
      <c r="AD24" s="426"/>
      <c r="AE24" s="426"/>
      <c r="AF24" s="426"/>
      <c r="AG24" s="426"/>
      <c r="AH24" s="426"/>
      <c r="AI24" s="426"/>
      <c r="AJ24" s="426"/>
      <c r="AK24" s="426"/>
      <c r="AL24" s="426"/>
      <c r="AM24" s="426"/>
      <c r="AN24" s="426"/>
    </row>
    <row r="25" spans="1:40" x14ac:dyDescent="0.25">
      <c r="A25" s="426"/>
      <c r="B25" s="426"/>
      <c r="C25" s="426"/>
      <c r="D25" s="426"/>
      <c r="E25" s="426"/>
      <c r="F25" s="426"/>
      <c r="G25" s="426"/>
      <c r="H25" s="426"/>
      <c r="I25" s="426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6"/>
      <c r="AC25" s="426"/>
      <c r="AD25" s="426"/>
      <c r="AE25" s="426"/>
      <c r="AF25" s="426"/>
      <c r="AG25" s="426"/>
      <c r="AH25" s="426"/>
      <c r="AI25" s="426"/>
      <c r="AJ25" s="426"/>
      <c r="AK25" s="426"/>
      <c r="AL25" s="426"/>
      <c r="AM25" s="426"/>
      <c r="AN25" s="426"/>
    </row>
    <row r="26" spans="1:40" x14ac:dyDescent="0.25">
      <c r="A26" s="426"/>
      <c r="B26" s="426"/>
      <c r="C26" s="426"/>
      <c r="D26" s="426"/>
      <c r="E26" s="426"/>
      <c r="F26" s="426"/>
      <c r="G26" s="426"/>
      <c r="H26" s="426"/>
      <c r="I26" s="426"/>
      <c r="J26" s="426"/>
      <c r="K26" s="426"/>
      <c r="L26" s="426"/>
      <c r="M26" s="426"/>
      <c r="N26" s="426"/>
      <c r="O26" s="426"/>
      <c r="P26" s="426"/>
      <c r="Q26" s="426"/>
      <c r="R26" s="426"/>
      <c r="S26" s="426"/>
      <c r="T26" s="426"/>
      <c r="U26" s="426"/>
      <c r="V26" s="426"/>
      <c r="W26" s="426"/>
      <c r="X26" s="426"/>
      <c r="Y26" s="426"/>
      <c r="Z26" s="426"/>
      <c r="AA26" s="426"/>
      <c r="AB26" s="426"/>
      <c r="AC26" s="426"/>
      <c r="AD26" s="426"/>
      <c r="AE26" s="426"/>
      <c r="AF26" s="426"/>
      <c r="AG26" s="426"/>
      <c r="AH26" s="426"/>
      <c r="AI26" s="426"/>
      <c r="AJ26" s="426"/>
      <c r="AK26" s="426"/>
      <c r="AL26" s="426"/>
      <c r="AM26" s="426"/>
      <c r="AN26" s="426"/>
    </row>
    <row r="27" spans="1:40" x14ac:dyDescent="0.25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  <c r="N27" s="426"/>
      <c r="O27" s="426"/>
      <c r="P27" s="426"/>
      <c r="Q27" s="426"/>
      <c r="R27" s="426"/>
      <c r="S27" s="426"/>
      <c r="T27" s="426"/>
      <c r="U27" s="426"/>
      <c r="V27" s="426"/>
      <c r="W27" s="426"/>
      <c r="X27" s="426"/>
      <c r="Y27" s="426"/>
      <c r="Z27" s="426"/>
      <c r="AA27" s="426"/>
      <c r="AB27" s="426"/>
      <c r="AC27" s="426"/>
      <c r="AD27" s="426"/>
      <c r="AE27" s="426"/>
      <c r="AF27" s="426"/>
      <c r="AG27" s="426"/>
      <c r="AH27" s="426"/>
      <c r="AI27" s="426"/>
      <c r="AJ27" s="426"/>
      <c r="AK27" s="426"/>
      <c r="AL27" s="426"/>
      <c r="AM27" s="426"/>
      <c r="AN27" s="426"/>
    </row>
    <row r="28" spans="1:40" x14ac:dyDescent="0.25">
      <c r="A28" s="426"/>
      <c r="B28" s="426"/>
      <c r="C28" s="426"/>
      <c r="D28" s="426"/>
      <c r="E28" s="426"/>
      <c r="F28" s="426"/>
      <c r="G28" s="426"/>
      <c r="H28" s="426"/>
      <c r="I28" s="426"/>
      <c r="J28" s="426"/>
      <c r="K28" s="426"/>
      <c r="L28" s="426"/>
      <c r="M28" s="426"/>
      <c r="N28" s="426"/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  <c r="AA28" s="426"/>
      <c r="AB28" s="426"/>
      <c r="AC28" s="426"/>
      <c r="AD28" s="426"/>
      <c r="AE28" s="426"/>
      <c r="AF28" s="426"/>
      <c r="AG28" s="426"/>
      <c r="AH28" s="426"/>
      <c r="AI28" s="426"/>
      <c r="AJ28" s="426"/>
      <c r="AK28" s="426"/>
      <c r="AL28" s="426"/>
      <c r="AM28" s="426"/>
      <c r="AN28" s="426"/>
    </row>
    <row r="29" spans="1:40" x14ac:dyDescent="0.25">
      <c r="A29" s="426"/>
      <c r="B29" s="426"/>
      <c r="C29" s="426"/>
      <c r="D29" s="426"/>
      <c r="E29" s="426"/>
      <c r="F29" s="426"/>
      <c r="G29" s="426"/>
      <c r="H29" s="426"/>
      <c r="I29" s="426"/>
      <c r="J29" s="426"/>
      <c r="K29" s="426"/>
      <c r="L29" s="426"/>
      <c r="M29" s="426"/>
      <c r="N29" s="426"/>
      <c r="O29" s="426"/>
      <c r="P29" s="426"/>
      <c r="Q29" s="426"/>
      <c r="R29" s="426"/>
      <c r="S29" s="426"/>
      <c r="T29" s="426"/>
      <c r="U29" s="426"/>
      <c r="V29" s="426"/>
      <c r="W29" s="426"/>
      <c r="X29" s="426"/>
      <c r="Y29" s="426"/>
      <c r="Z29" s="426"/>
      <c r="AA29" s="426"/>
      <c r="AB29" s="426"/>
      <c r="AC29" s="426"/>
      <c r="AD29" s="426"/>
      <c r="AE29" s="426"/>
      <c r="AF29" s="426"/>
      <c r="AG29" s="426"/>
      <c r="AH29" s="426"/>
      <c r="AI29" s="426"/>
      <c r="AJ29" s="426"/>
      <c r="AK29" s="426"/>
      <c r="AL29" s="426"/>
      <c r="AM29" s="426"/>
      <c r="AN29" s="426"/>
    </row>
    <row r="30" spans="1:40" x14ac:dyDescent="0.25">
      <c r="A30" s="426"/>
      <c r="B30" s="426"/>
      <c r="C30" s="426"/>
      <c r="D30" s="426"/>
      <c r="E30" s="426"/>
      <c r="F30" s="426"/>
      <c r="G30" s="426"/>
      <c r="H30" s="426"/>
      <c r="I30" s="426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6"/>
      <c r="AC30" s="426"/>
      <c r="AD30" s="426"/>
      <c r="AE30" s="426"/>
      <c r="AF30" s="426"/>
      <c r="AG30" s="426"/>
      <c r="AH30" s="426"/>
      <c r="AI30" s="426"/>
      <c r="AJ30" s="426"/>
      <c r="AK30" s="426"/>
      <c r="AL30" s="426"/>
      <c r="AM30" s="426"/>
      <c r="AN30" s="426"/>
    </row>
    <row r="31" spans="1:40" x14ac:dyDescent="0.25">
      <c r="A31" s="426"/>
      <c r="B31" s="426"/>
      <c r="C31" s="426"/>
      <c r="D31" s="426"/>
      <c r="E31" s="426"/>
      <c r="F31" s="426"/>
      <c r="G31" s="426"/>
      <c r="H31" s="426"/>
      <c r="I31" s="426"/>
      <c r="J31" s="426"/>
      <c r="K31" s="426"/>
      <c r="L31" s="426"/>
      <c r="M31" s="426"/>
      <c r="N31" s="426"/>
      <c r="O31" s="426"/>
      <c r="P31" s="426"/>
      <c r="Q31" s="426"/>
      <c r="R31" s="426"/>
      <c r="S31" s="426"/>
      <c r="T31" s="426"/>
      <c r="U31" s="426"/>
      <c r="V31" s="426"/>
      <c r="W31" s="426"/>
      <c r="X31" s="426"/>
      <c r="Y31" s="426"/>
      <c r="Z31" s="426"/>
      <c r="AA31" s="426"/>
      <c r="AB31" s="426"/>
      <c r="AC31" s="426"/>
      <c r="AD31" s="426"/>
      <c r="AE31" s="426"/>
      <c r="AF31" s="426"/>
      <c r="AG31" s="426"/>
      <c r="AH31" s="426"/>
      <c r="AI31" s="426"/>
      <c r="AJ31" s="426"/>
      <c r="AK31" s="426"/>
      <c r="AL31" s="426"/>
      <c r="AM31" s="426"/>
      <c r="AN31" s="426"/>
    </row>
    <row r="32" spans="1:40" x14ac:dyDescent="0.25">
      <c r="A32" s="426"/>
      <c r="B32" s="426"/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  <c r="N32" s="426"/>
      <c r="O32" s="426"/>
      <c r="P32" s="426"/>
      <c r="Q32" s="426"/>
      <c r="R32" s="426"/>
      <c r="S32" s="426"/>
      <c r="T32" s="426"/>
      <c r="U32" s="426"/>
      <c r="V32" s="426"/>
      <c r="W32" s="426"/>
      <c r="X32" s="426"/>
      <c r="Y32" s="426"/>
      <c r="Z32" s="426"/>
      <c r="AA32" s="426"/>
      <c r="AB32" s="426"/>
      <c r="AC32" s="426"/>
      <c r="AD32" s="426"/>
      <c r="AE32" s="426"/>
      <c r="AF32" s="426"/>
      <c r="AG32" s="426"/>
      <c r="AH32" s="426"/>
      <c r="AI32" s="426"/>
      <c r="AJ32" s="426"/>
      <c r="AK32" s="426"/>
      <c r="AL32" s="426"/>
      <c r="AM32" s="426"/>
      <c r="AN32" s="426"/>
    </row>
    <row r="33" spans="1:40" x14ac:dyDescent="0.25">
      <c r="A33" s="426"/>
      <c r="B33" s="426"/>
      <c r="C33" s="426"/>
      <c r="D33" s="426"/>
      <c r="E33" s="426"/>
      <c r="F33" s="426"/>
      <c r="G33" s="426"/>
      <c r="H33" s="426"/>
      <c r="I33" s="426"/>
      <c r="J33" s="426"/>
      <c r="K33" s="426"/>
      <c r="L33" s="426"/>
      <c r="M33" s="426"/>
      <c r="N33" s="426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  <c r="AA33" s="426"/>
      <c r="AB33" s="426"/>
      <c r="AC33" s="426"/>
      <c r="AD33" s="426"/>
      <c r="AE33" s="426"/>
      <c r="AF33" s="426"/>
      <c r="AG33" s="426"/>
      <c r="AH33" s="426"/>
      <c r="AI33" s="426"/>
      <c r="AJ33" s="426"/>
      <c r="AK33" s="426"/>
      <c r="AL33" s="426"/>
      <c r="AM33" s="426"/>
      <c r="AN33" s="426"/>
    </row>
    <row r="34" spans="1:40" x14ac:dyDescent="0.25">
      <c r="A34" s="426"/>
      <c r="B34" s="426"/>
      <c r="C34" s="426"/>
      <c r="D34" s="426"/>
      <c r="E34" s="426"/>
      <c r="F34" s="426"/>
      <c r="G34" s="426"/>
      <c r="H34" s="426"/>
      <c r="I34" s="426"/>
      <c r="J34" s="426"/>
      <c r="K34" s="426"/>
      <c r="L34" s="426"/>
      <c r="M34" s="426"/>
      <c r="N34" s="426"/>
      <c r="O34" s="426"/>
      <c r="P34" s="426"/>
      <c r="Q34" s="426"/>
      <c r="R34" s="426"/>
      <c r="S34" s="426"/>
      <c r="T34" s="426"/>
      <c r="U34" s="426"/>
      <c r="V34" s="426"/>
      <c r="W34" s="426"/>
      <c r="X34" s="426"/>
      <c r="Y34" s="426"/>
      <c r="Z34" s="426"/>
      <c r="AA34" s="426"/>
      <c r="AB34" s="426"/>
      <c r="AC34" s="426"/>
      <c r="AD34" s="426"/>
      <c r="AE34" s="426"/>
      <c r="AF34" s="426"/>
      <c r="AG34" s="426"/>
      <c r="AH34" s="426"/>
      <c r="AI34" s="426"/>
      <c r="AJ34" s="426"/>
      <c r="AK34" s="426"/>
      <c r="AL34" s="426"/>
      <c r="AM34" s="426"/>
      <c r="AN34" s="426"/>
    </row>
    <row r="35" spans="1:40" x14ac:dyDescent="0.25">
      <c r="A35" s="426"/>
      <c r="B35" s="426"/>
      <c r="C35" s="426"/>
      <c r="D35" s="426"/>
      <c r="E35" s="426"/>
      <c r="F35" s="426"/>
      <c r="G35" s="426"/>
      <c r="H35" s="426"/>
      <c r="I35" s="426"/>
      <c r="J35" s="426"/>
      <c r="K35" s="426"/>
      <c r="L35" s="426"/>
      <c r="M35" s="426"/>
      <c r="N35" s="426"/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  <c r="AA35" s="426"/>
      <c r="AB35" s="426"/>
      <c r="AC35" s="426"/>
      <c r="AD35" s="426"/>
      <c r="AE35" s="426"/>
      <c r="AF35" s="426"/>
      <c r="AG35" s="426"/>
      <c r="AH35" s="426"/>
      <c r="AI35" s="426"/>
      <c r="AJ35" s="426"/>
      <c r="AK35" s="426"/>
      <c r="AL35" s="426"/>
      <c r="AM35" s="426"/>
      <c r="AN35" s="426"/>
    </row>
    <row r="36" spans="1:40" x14ac:dyDescent="0.25">
      <c r="A36" s="426"/>
      <c r="B36" s="426"/>
      <c r="C36" s="426"/>
      <c r="D36" s="426"/>
      <c r="E36" s="426"/>
      <c r="F36" s="426"/>
      <c r="G36" s="426"/>
      <c r="H36" s="426"/>
      <c r="I36" s="426"/>
      <c r="J36" s="426"/>
      <c r="K36" s="426"/>
      <c r="L36" s="426"/>
      <c r="M36" s="426"/>
      <c r="N36" s="426"/>
      <c r="O36" s="426"/>
      <c r="P36" s="426"/>
      <c r="Q36" s="426"/>
      <c r="R36" s="426"/>
      <c r="S36" s="426"/>
      <c r="T36" s="426"/>
      <c r="U36" s="426"/>
      <c r="V36" s="426"/>
      <c r="W36" s="426"/>
      <c r="X36" s="426"/>
      <c r="Y36" s="426"/>
      <c r="Z36" s="426"/>
      <c r="AA36" s="426"/>
      <c r="AB36" s="426"/>
      <c r="AC36" s="426"/>
      <c r="AD36" s="426"/>
      <c r="AE36" s="426"/>
      <c r="AF36" s="426"/>
      <c r="AG36" s="426"/>
      <c r="AH36" s="426"/>
      <c r="AI36" s="426"/>
      <c r="AJ36" s="426"/>
      <c r="AK36" s="426"/>
      <c r="AL36" s="426"/>
      <c r="AM36" s="426"/>
      <c r="AN36" s="426"/>
    </row>
    <row r="37" spans="1:40" x14ac:dyDescent="0.25">
      <c r="A37" s="426"/>
      <c r="B37" s="426"/>
      <c r="C37" s="426"/>
      <c r="D37" s="426"/>
      <c r="E37" s="426"/>
      <c r="F37" s="426"/>
      <c r="G37" s="426"/>
      <c r="H37" s="426"/>
      <c r="I37" s="426"/>
      <c r="J37" s="426"/>
      <c r="K37" s="426"/>
      <c r="L37" s="426"/>
      <c r="M37" s="426"/>
      <c r="N37" s="426"/>
      <c r="O37" s="426"/>
      <c r="P37" s="426"/>
      <c r="Q37" s="426"/>
      <c r="R37" s="426"/>
      <c r="S37" s="426"/>
      <c r="T37" s="426"/>
      <c r="U37" s="426"/>
      <c r="V37" s="426"/>
      <c r="W37" s="426"/>
      <c r="X37" s="426"/>
      <c r="Y37" s="426"/>
      <c r="Z37" s="426"/>
      <c r="AA37" s="426"/>
      <c r="AB37" s="426"/>
      <c r="AC37" s="426"/>
      <c r="AD37" s="426"/>
      <c r="AE37" s="426"/>
      <c r="AF37" s="426"/>
      <c r="AG37" s="426"/>
      <c r="AH37" s="426"/>
      <c r="AI37" s="426"/>
      <c r="AJ37" s="426"/>
      <c r="AK37" s="426"/>
      <c r="AL37" s="426"/>
      <c r="AM37" s="426"/>
      <c r="AN37" s="426"/>
    </row>
    <row r="38" spans="1:40" x14ac:dyDescent="0.25">
      <c r="A38" s="426"/>
      <c r="B38" s="426"/>
      <c r="C38" s="426"/>
      <c r="D38" s="426"/>
      <c r="E38" s="426"/>
      <c r="F38" s="426"/>
      <c r="G38" s="426"/>
      <c r="H38" s="426"/>
      <c r="I38" s="426"/>
      <c r="J38" s="426"/>
      <c r="K38" s="426"/>
      <c r="L38" s="426"/>
      <c r="M38" s="426"/>
      <c r="N38" s="426"/>
      <c r="O38" s="426"/>
      <c r="P38" s="426"/>
      <c r="Q38" s="426"/>
      <c r="R38" s="426"/>
      <c r="S38" s="426"/>
      <c r="T38" s="426"/>
      <c r="U38" s="426"/>
      <c r="V38" s="426"/>
      <c r="W38" s="426"/>
      <c r="X38" s="426"/>
      <c r="Y38" s="426"/>
      <c r="Z38" s="426"/>
      <c r="AA38" s="426"/>
      <c r="AB38" s="426"/>
      <c r="AC38" s="426"/>
      <c r="AD38" s="426"/>
      <c r="AE38" s="426"/>
      <c r="AF38" s="426"/>
      <c r="AG38" s="426"/>
      <c r="AH38" s="426"/>
      <c r="AI38" s="426"/>
      <c r="AJ38" s="426"/>
      <c r="AK38" s="426"/>
      <c r="AL38" s="426"/>
      <c r="AM38" s="426"/>
      <c r="AN38" s="426"/>
    </row>
    <row r="39" spans="1:40" x14ac:dyDescent="0.25">
      <c r="A39" s="426"/>
      <c r="B39" s="426"/>
      <c r="C39" s="426"/>
      <c r="D39" s="426"/>
      <c r="E39" s="426"/>
      <c r="F39" s="426"/>
      <c r="G39" s="426"/>
      <c r="H39" s="426"/>
      <c r="I39" s="426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6"/>
      <c r="AC39" s="426"/>
      <c r="AD39" s="426"/>
      <c r="AE39" s="426"/>
      <c r="AF39" s="426"/>
      <c r="AG39" s="426"/>
      <c r="AH39" s="426"/>
      <c r="AI39" s="426"/>
      <c r="AJ39" s="426"/>
      <c r="AK39" s="426"/>
      <c r="AL39" s="426"/>
      <c r="AM39" s="426"/>
      <c r="AN39" s="426"/>
    </row>
    <row r="40" spans="1:40" x14ac:dyDescent="0.25">
      <c r="A40" s="426"/>
      <c r="B40" s="426"/>
      <c r="C40" s="426"/>
      <c r="D40" s="426"/>
      <c r="E40" s="426"/>
      <c r="F40" s="426"/>
      <c r="G40" s="426"/>
      <c r="H40" s="426"/>
      <c r="I40" s="426"/>
      <c r="J40" s="426"/>
      <c r="K40" s="426"/>
      <c r="L40" s="426"/>
      <c r="M40" s="426"/>
      <c r="N40" s="426"/>
      <c r="O40" s="426"/>
      <c r="P40" s="426"/>
      <c r="Q40" s="426"/>
      <c r="R40" s="426"/>
      <c r="S40" s="426"/>
      <c r="T40" s="426"/>
      <c r="U40" s="426"/>
      <c r="V40" s="426"/>
      <c r="W40" s="426"/>
      <c r="X40" s="426"/>
      <c r="Y40" s="426"/>
      <c r="Z40" s="426"/>
      <c r="AA40" s="426"/>
      <c r="AB40" s="426"/>
      <c r="AC40" s="426"/>
      <c r="AD40" s="426"/>
      <c r="AE40" s="426"/>
      <c r="AF40" s="426"/>
      <c r="AG40" s="426"/>
      <c r="AH40" s="426"/>
      <c r="AI40" s="426"/>
      <c r="AJ40" s="426"/>
      <c r="AK40" s="426"/>
      <c r="AL40" s="426"/>
      <c r="AM40" s="426"/>
      <c r="AN40" s="426"/>
    </row>
    <row r="41" spans="1:40" x14ac:dyDescent="0.25">
      <c r="A41" s="426"/>
      <c r="B41" s="426"/>
      <c r="C41" s="426"/>
      <c r="D41" s="426"/>
      <c r="E41" s="426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6"/>
      <c r="S41" s="426"/>
      <c r="T41" s="426"/>
      <c r="U41" s="426"/>
      <c r="V41" s="426"/>
      <c r="W41" s="426"/>
      <c r="X41" s="426"/>
      <c r="Y41" s="426"/>
      <c r="Z41" s="426"/>
      <c r="AA41" s="426"/>
      <c r="AB41" s="426"/>
      <c r="AC41" s="426"/>
      <c r="AD41" s="426"/>
      <c r="AE41" s="426"/>
      <c r="AF41" s="426"/>
      <c r="AG41" s="426"/>
      <c r="AH41" s="426"/>
      <c r="AI41" s="426"/>
      <c r="AJ41" s="426"/>
      <c r="AK41" s="426"/>
      <c r="AL41" s="426"/>
      <c r="AM41" s="426"/>
      <c r="AN41" s="426"/>
    </row>
    <row r="42" spans="1:40" x14ac:dyDescent="0.25">
      <c r="A42" s="426"/>
      <c r="B42" s="426"/>
      <c r="C42" s="426"/>
      <c r="D42" s="426"/>
      <c r="E42" s="426"/>
      <c r="F42" s="426"/>
      <c r="G42" s="426"/>
      <c r="H42" s="426"/>
      <c r="I42" s="426"/>
      <c r="J42" s="426"/>
      <c r="K42" s="426"/>
      <c r="L42" s="426"/>
      <c r="M42" s="426"/>
      <c r="N42" s="426"/>
      <c r="O42" s="426"/>
      <c r="P42" s="426"/>
      <c r="Q42" s="426"/>
      <c r="R42" s="426"/>
      <c r="S42" s="426"/>
      <c r="T42" s="426"/>
      <c r="U42" s="426"/>
      <c r="V42" s="426"/>
      <c r="W42" s="426"/>
      <c r="X42" s="426"/>
      <c r="Y42" s="426"/>
      <c r="Z42" s="426"/>
      <c r="AA42" s="426"/>
      <c r="AB42" s="426"/>
      <c r="AC42" s="426"/>
      <c r="AD42" s="426"/>
      <c r="AE42" s="426"/>
      <c r="AF42" s="426"/>
      <c r="AG42" s="426"/>
      <c r="AH42" s="426"/>
      <c r="AI42" s="426"/>
      <c r="AJ42" s="426"/>
      <c r="AK42" s="426"/>
      <c r="AL42" s="426"/>
    </row>
    <row r="43" spans="1:40" x14ac:dyDescent="0.25">
      <c r="A43" s="426"/>
      <c r="B43" s="426"/>
      <c r="C43" s="426"/>
      <c r="D43" s="426"/>
      <c r="E43" s="426"/>
      <c r="F43" s="426"/>
      <c r="G43" s="426"/>
      <c r="H43" s="426"/>
      <c r="I43" s="426"/>
      <c r="J43" s="426"/>
      <c r="K43" s="426"/>
      <c r="L43" s="426"/>
      <c r="M43" s="426"/>
      <c r="N43" s="426"/>
      <c r="O43" s="426"/>
      <c r="P43" s="426"/>
      <c r="Q43" s="426"/>
      <c r="R43" s="426"/>
      <c r="S43" s="426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26"/>
      <c r="AJ43" s="426"/>
      <c r="AK43" s="426"/>
      <c r="AL43" s="426"/>
    </row>
    <row r="44" spans="1:40" x14ac:dyDescent="0.25">
      <c r="A44" s="426"/>
      <c r="B44" s="426"/>
      <c r="C44" s="426"/>
      <c r="D44" s="426"/>
      <c r="E44" s="426"/>
      <c r="F44" s="426"/>
      <c r="G44" s="426"/>
      <c r="H44" s="426"/>
      <c r="I44" s="426"/>
      <c r="J44" s="426"/>
      <c r="K44" s="426"/>
      <c r="L44" s="426"/>
      <c r="M44" s="426"/>
      <c r="N44" s="426"/>
      <c r="O44" s="426"/>
      <c r="P44" s="426"/>
      <c r="Q44" s="426"/>
      <c r="R44" s="426"/>
      <c r="S44" s="426"/>
      <c r="T44" s="426"/>
      <c r="U44" s="426"/>
      <c r="V44" s="426"/>
      <c r="W44" s="426"/>
      <c r="X44" s="426"/>
      <c r="Y44" s="426"/>
      <c r="Z44" s="426"/>
      <c r="AA44" s="426"/>
      <c r="AB44" s="426"/>
      <c r="AC44" s="426"/>
      <c r="AD44" s="426"/>
      <c r="AE44" s="426"/>
      <c r="AF44" s="426"/>
      <c r="AG44" s="426"/>
      <c r="AH44" s="426"/>
      <c r="AI44" s="426"/>
      <c r="AJ44" s="426"/>
      <c r="AK44" s="426"/>
      <c r="AL44" s="426"/>
    </row>
    <row r="45" spans="1:40" x14ac:dyDescent="0.25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426"/>
      <c r="V45" s="426"/>
      <c r="W45" s="426"/>
      <c r="X45" s="426"/>
      <c r="Y45" s="426"/>
      <c r="Z45" s="426"/>
      <c r="AA45" s="426"/>
      <c r="AB45" s="426"/>
      <c r="AC45" s="426"/>
      <c r="AD45" s="426"/>
      <c r="AE45" s="426"/>
      <c r="AF45" s="426"/>
      <c r="AG45" s="426"/>
      <c r="AH45" s="426"/>
      <c r="AI45" s="426"/>
      <c r="AJ45" s="426"/>
      <c r="AK45" s="426"/>
      <c r="AL45" s="426"/>
    </row>
    <row r="46" spans="1:40" x14ac:dyDescent="0.25">
      <c r="A46" s="426"/>
      <c r="B46" s="426"/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426"/>
      <c r="V46" s="426"/>
      <c r="W46" s="426"/>
      <c r="X46" s="426"/>
      <c r="Y46" s="426"/>
      <c r="Z46" s="426"/>
      <c r="AA46" s="426"/>
      <c r="AB46" s="426"/>
      <c r="AC46" s="426"/>
      <c r="AD46" s="426"/>
      <c r="AE46" s="426"/>
      <c r="AF46" s="426"/>
      <c r="AG46" s="426"/>
      <c r="AH46" s="426"/>
      <c r="AI46" s="426"/>
      <c r="AJ46" s="426"/>
      <c r="AK46" s="426"/>
      <c r="AL46" s="426"/>
    </row>
    <row r="47" spans="1:40" x14ac:dyDescent="0.25">
      <c r="A47" s="426"/>
      <c r="B47" s="426"/>
      <c r="C47" s="426"/>
      <c r="D47" s="426"/>
      <c r="E47" s="426"/>
      <c r="F47" s="426"/>
      <c r="G47" s="426"/>
      <c r="H47" s="426"/>
      <c r="I47" s="426"/>
      <c r="J47" s="426"/>
      <c r="K47" s="426"/>
      <c r="L47" s="426"/>
      <c r="M47" s="426"/>
      <c r="N47" s="426"/>
      <c r="O47" s="426"/>
      <c r="P47" s="426"/>
      <c r="Q47" s="426"/>
      <c r="R47" s="426"/>
      <c r="S47" s="426"/>
      <c r="T47" s="426"/>
      <c r="U47" s="426"/>
      <c r="V47" s="426"/>
      <c r="W47" s="426"/>
      <c r="X47" s="426"/>
      <c r="Y47" s="426"/>
      <c r="Z47" s="426"/>
      <c r="AA47" s="426"/>
      <c r="AB47" s="426"/>
      <c r="AC47" s="426"/>
      <c r="AD47" s="426"/>
      <c r="AE47" s="426"/>
      <c r="AF47" s="426"/>
      <c r="AG47" s="426"/>
      <c r="AH47" s="426"/>
      <c r="AI47" s="426"/>
      <c r="AJ47" s="426"/>
      <c r="AK47" s="426"/>
      <c r="AL47" s="426"/>
    </row>
    <row r="48" spans="1:40" x14ac:dyDescent="0.25">
      <c r="A48" s="426"/>
      <c r="B48" s="426"/>
      <c r="C48" s="426"/>
      <c r="D48" s="426"/>
      <c r="E48" s="426"/>
      <c r="F48" s="426"/>
      <c r="G48" s="426"/>
      <c r="H48" s="426"/>
      <c r="I48" s="426"/>
      <c r="J48" s="426"/>
      <c r="K48" s="426"/>
      <c r="L48" s="426"/>
      <c r="M48" s="426"/>
      <c r="N48" s="426"/>
      <c r="O48" s="426"/>
      <c r="P48" s="426"/>
      <c r="Q48" s="426"/>
      <c r="R48" s="426"/>
      <c r="S48" s="426"/>
      <c r="T48" s="426"/>
      <c r="U48" s="426"/>
      <c r="V48" s="426"/>
      <c r="W48" s="426"/>
      <c r="X48" s="426"/>
      <c r="Y48" s="426"/>
      <c r="Z48" s="426"/>
      <c r="AA48" s="426"/>
      <c r="AB48" s="426"/>
      <c r="AC48" s="426"/>
      <c r="AD48" s="426"/>
      <c r="AE48" s="426"/>
      <c r="AF48" s="426"/>
      <c r="AG48" s="426"/>
      <c r="AH48" s="426"/>
      <c r="AI48" s="426"/>
      <c r="AJ48" s="426"/>
      <c r="AK48" s="426"/>
      <c r="AL48" s="426"/>
    </row>
    <row r="49" spans="1:38" x14ac:dyDescent="0.25">
      <c r="A49" s="426"/>
      <c r="B49" s="426"/>
      <c r="C49" s="426"/>
      <c r="D49" s="426"/>
      <c r="E49" s="426"/>
      <c r="F49" s="426"/>
      <c r="G49" s="426"/>
      <c r="H49" s="426"/>
      <c r="I49" s="426"/>
      <c r="J49" s="426"/>
      <c r="K49" s="426"/>
      <c r="L49" s="426"/>
      <c r="M49" s="426"/>
      <c r="N49" s="426"/>
      <c r="O49" s="426"/>
      <c r="P49" s="426"/>
      <c r="Q49" s="426"/>
      <c r="R49" s="426"/>
      <c r="S49" s="426"/>
      <c r="T49" s="426"/>
      <c r="U49" s="426"/>
      <c r="V49" s="426"/>
      <c r="W49" s="426"/>
      <c r="X49" s="426"/>
      <c r="Y49" s="426"/>
      <c r="Z49" s="426"/>
      <c r="AA49" s="426"/>
      <c r="AB49" s="426"/>
      <c r="AC49" s="426"/>
      <c r="AD49" s="426"/>
      <c r="AE49" s="426"/>
      <c r="AF49" s="426"/>
      <c r="AG49" s="426"/>
      <c r="AH49" s="426"/>
      <c r="AI49" s="426"/>
      <c r="AJ49" s="426"/>
      <c r="AK49" s="426"/>
      <c r="AL49" s="426"/>
    </row>
    <row r="50" spans="1:38" x14ac:dyDescent="0.25">
      <c r="A50" s="426"/>
      <c r="B50" s="426"/>
      <c r="C50" s="426"/>
      <c r="D50" s="426"/>
      <c r="E50" s="426"/>
      <c r="F50" s="426"/>
      <c r="G50" s="426"/>
      <c r="H50" s="426"/>
      <c r="I50" s="426"/>
      <c r="J50" s="426"/>
      <c r="K50" s="426"/>
      <c r="L50" s="426"/>
      <c r="M50" s="426"/>
      <c r="N50" s="426"/>
      <c r="O50" s="426"/>
      <c r="P50" s="426"/>
      <c r="Q50" s="426"/>
      <c r="R50" s="426"/>
      <c r="S50" s="426"/>
      <c r="T50" s="426"/>
      <c r="U50" s="426"/>
      <c r="V50" s="426"/>
      <c r="W50" s="426"/>
      <c r="X50" s="426"/>
      <c r="Y50" s="426"/>
      <c r="Z50" s="426"/>
      <c r="AA50" s="426"/>
      <c r="AB50" s="426"/>
      <c r="AC50" s="426"/>
      <c r="AD50" s="426"/>
      <c r="AE50" s="426"/>
      <c r="AF50" s="426"/>
      <c r="AG50" s="426"/>
      <c r="AH50" s="426"/>
      <c r="AI50" s="426"/>
      <c r="AJ50" s="426"/>
      <c r="AK50" s="426"/>
      <c r="AL50" s="426"/>
    </row>
    <row r="51" spans="1:38" x14ac:dyDescent="0.25">
      <c r="A51" s="426"/>
      <c r="B51" s="426"/>
      <c r="C51" s="426"/>
      <c r="D51" s="426"/>
      <c r="E51" s="426"/>
      <c r="F51" s="426"/>
      <c r="G51" s="426"/>
      <c r="H51" s="426"/>
      <c r="I51" s="426"/>
      <c r="J51" s="426"/>
      <c r="K51" s="426"/>
      <c r="L51" s="426"/>
      <c r="M51" s="426"/>
      <c r="N51" s="426"/>
      <c r="O51" s="426"/>
      <c r="P51" s="426"/>
      <c r="Q51" s="426"/>
      <c r="R51" s="426"/>
      <c r="S51" s="426"/>
      <c r="T51" s="426"/>
      <c r="U51" s="426"/>
      <c r="V51" s="426"/>
      <c r="W51" s="426"/>
      <c r="X51" s="426"/>
      <c r="Y51" s="426"/>
      <c r="Z51" s="426"/>
      <c r="AA51" s="426"/>
      <c r="AB51" s="426"/>
      <c r="AC51" s="426"/>
      <c r="AD51" s="426"/>
      <c r="AE51" s="426"/>
      <c r="AF51" s="426"/>
      <c r="AG51" s="426"/>
      <c r="AH51" s="426"/>
      <c r="AI51" s="426"/>
      <c r="AJ51" s="426"/>
      <c r="AK51" s="426"/>
      <c r="AL51" s="426"/>
    </row>
    <row r="52" spans="1:38" x14ac:dyDescent="0.25">
      <c r="A52" s="426"/>
      <c r="B52" s="426"/>
      <c r="C52" s="426"/>
      <c r="D52" s="426"/>
      <c r="E52" s="426"/>
      <c r="F52" s="426"/>
      <c r="G52" s="426"/>
      <c r="H52" s="426"/>
      <c r="I52" s="426"/>
      <c r="J52" s="426"/>
      <c r="K52" s="426"/>
      <c r="L52" s="426"/>
      <c r="M52" s="426"/>
      <c r="N52" s="426"/>
      <c r="O52" s="426"/>
      <c r="P52" s="426"/>
      <c r="Q52" s="426"/>
      <c r="R52" s="426"/>
      <c r="S52" s="426"/>
      <c r="T52" s="426"/>
      <c r="U52" s="426"/>
      <c r="V52" s="426"/>
      <c r="W52" s="426"/>
      <c r="X52" s="426"/>
      <c r="Y52" s="426"/>
      <c r="Z52" s="426"/>
      <c r="AA52" s="426"/>
      <c r="AB52" s="426"/>
      <c r="AC52" s="426"/>
      <c r="AD52" s="426"/>
      <c r="AE52" s="426"/>
      <c r="AF52" s="426"/>
      <c r="AG52" s="426"/>
      <c r="AH52" s="426"/>
      <c r="AI52" s="426"/>
      <c r="AJ52" s="426"/>
      <c r="AK52" s="426"/>
      <c r="AL52" s="426"/>
    </row>
    <row r="53" spans="1:38" x14ac:dyDescent="0.25">
      <c r="A53" s="426"/>
      <c r="B53" s="426"/>
      <c r="C53" s="426"/>
      <c r="D53" s="426"/>
      <c r="E53" s="426"/>
      <c r="F53" s="426"/>
      <c r="G53" s="426"/>
      <c r="H53" s="426"/>
      <c r="I53" s="426"/>
      <c r="J53" s="426"/>
      <c r="K53" s="426"/>
      <c r="L53" s="426"/>
      <c r="M53" s="426"/>
      <c r="N53" s="426"/>
      <c r="O53" s="426"/>
      <c r="P53" s="426"/>
      <c r="Q53" s="426"/>
      <c r="R53" s="426"/>
      <c r="S53" s="426"/>
      <c r="T53" s="426"/>
      <c r="U53" s="426"/>
      <c r="V53" s="426"/>
      <c r="W53" s="426"/>
      <c r="X53" s="426"/>
      <c r="Y53" s="426"/>
      <c r="Z53" s="426"/>
      <c r="AA53" s="426"/>
      <c r="AB53" s="426"/>
      <c r="AC53" s="426"/>
      <c r="AD53" s="426"/>
      <c r="AE53" s="426"/>
      <c r="AF53" s="426"/>
      <c r="AG53" s="426"/>
      <c r="AH53" s="426"/>
      <c r="AI53" s="426"/>
      <c r="AJ53" s="426"/>
      <c r="AK53" s="426"/>
      <c r="AL53" s="426"/>
    </row>
    <row r="54" spans="1:38" x14ac:dyDescent="0.25">
      <c r="A54" s="426"/>
      <c r="B54" s="426"/>
      <c r="C54" s="426"/>
      <c r="D54" s="426"/>
      <c r="E54" s="426"/>
      <c r="F54" s="426"/>
      <c r="G54" s="426"/>
      <c r="H54" s="426"/>
      <c r="I54" s="426"/>
      <c r="J54" s="426"/>
      <c r="K54" s="426"/>
      <c r="L54" s="426"/>
      <c r="M54" s="426"/>
      <c r="N54" s="426"/>
      <c r="O54" s="426"/>
      <c r="P54" s="426"/>
      <c r="Q54" s="426"/>
      <c r="R54" s="426"/>
      <c r="S54" s="426"/>
      <c r="T54" s="426"/>
      <c r="U54" s="426"/>
      <c r="V54" s="426"/>
      <c r="W54" s="426"/>
      <c r="X54" s="426"/>
      <c r="Y54" s="426"/>
      <c r="Z54" s="426"/>
      <c r="AA54" s="426"/>
      <c r="AB54" s="426"/>
      <c r="AC54" s="426"/>
      <c r="AD54" s="426"/>
      <c r="AE54" s="426"/>
      <c r="AF54" s="426"/>
      <c r="AG54" s="426"/>
      <c r="AH54" s="426"/>
      <c r="AI54" s="426"/>
      <c r="AJ54" s="426"/>
      <c r="AK54" s="426"/>
      <c r="AL54" s="426"/>
    </row>
    <row r="55" spans="1:38" x14ac:dyDescent="0.25">
      <c r="A55" s="426"/>
      <c r="B55" s="426"/>
      <c r="C55" s="426"/>
      <c r="D55" s="426"/>
      <c r="E55" s="426"/>
      <c r="F55" s="426"/>
      <c r="G55" s="426"/>
      <c r="H55" s="426"/>
      <c r="I55" s="426"/>
      <c r="J55" s="426"/>
      <c r="K55" s="426"/>
      <c r="L55" s="426"/>
      <c r="M55" s="426"/>
      <c r="N55" s="426"/>
      <c r="O55" s="426"/>
      <c r="P55" s="426"/>
      <c r="Q55" s="426"/>
      <c r="R55" s="426"/>
      <c r="S55" s="426"/>
      <c r="T55" s="426"/>
      <c r="U55" s="426"/>
      <c r="V55" s="426"/>
      <c r="W55" s="426"/>
      <c r="X55" s="426"/>
      <c r="Y55" s="426"/>
      <c r="Z55" s="426"/>
      <c r="AA55" s="426"/>
      <c r="AB55" s="426"/>
      <c r="AC55" s="426"/>
      <c r="AD55" s="426"/>
      <c r="AE55" s="426"/>
      <c r="AF55" s="426"/>
      <c r="AG55" s="426"/>
      <c r="AH55" s="426"/>
      <c r="AI55" s="426"/>
      <c r="AJ55" s="426"/>
      <c r="AK55" s="426"/>
      <c r="AL55" s="426"/>
    </row>
    <row r="56" spans="1:38" x14ac:dyDescent="0.25">
      <c r="A56" s="426"/>
      <c r="B56" s="426"/>
      <c r="C56" s="426"/>
      <c r="D56" s="426"/>
      <c r="E56" s="426"/>
      <c r="F56" s="426"/>
      <c r="G56" s="426"/>
      <c r="H56" s="426"/>
      <c r="I56" s="426"/>
      <c r="J56" s="426"/>
      <c r="K56" s="426"/>
      <c r="L56" s="426"/>
      <c r="M56" s="426"/>
      <c r="N56" s="426"/>
      <c r="O56" s="426"/>
      <c r="P56" s="426"/>
      <c r="Q56" s="426"/>
      <c r="R56" s="426"/>
      <c r="S56" s="426"/>
      <c r="T56" s="426"/>
      <c r="U56" s="426"/>
      <c r="V56" s="426"/>
      <c r="W56" s="426"/>
      <c r="X56" s="426"/>
      <c r="Y56" s="426"/>
      <c r="Z56" s="426"/>
      <c r="AA56" s="426"/>
      <c r="AB56" s="426"/>
      <c r="AC56" s="426"/>
      <c r="AD56" s="426"/>
      <c r="AE56" s="426"/>
      <c r="AF56" s="426"/>
      <c r="AG56" s="426"/>
      <c r="AH56" s="426"/>
      <c r="AI56" s="426"/>
      <c r="AJ56" s="426"/>
      <c r="AK56" s="426"/>
      <c r="AL56" s="426"/>
    </row>
    <row r="57" spans="1:38" x14ac:dyDescent="0.25">
      <c r="A57" s="426"/>
      <c r="B57" s="426"/>
      <c r="C57" s="426"/>
      <c r="D57" s="426"/>
      <c r="E57" s="426"/>
      <c r="F57" s="426"/>
      <c r="G57" s="426"/>
      <c r="H57" s="426"/>
      <c r="I57" s="426"/>
      <c r="J57" s="426"/>
      <c r="K57" s="426"/>
      <c r="L57" s="426"/>
      <c r="M57" s="426"/>
      <c r="N57" s="426"/>
      <c r="O57" s="426"/>
      <c r="P57" s="426"/>
      <c r="Q57" s="426"/>
      <c r="R57" s="426"/>
      <c r="S57" s="426"/>
      <c r="T57" s="426"/>
      <c r="U57" s="426"/>
      <c r="V57" s="426"/>
      <c r="W57" s="426"/>
      <c r="X57" s="426"/>
      <c r="Y57" s="426"/>
      <c r="Z57" s="426"/>
      <c r="AA57" s="426"/>
      <c r="AB57" s="426"/>
      <c r="AC57" s="426"/>
      <c r="AD57" s="426"/>
      <c r="AE57" s="426"/>
      <c r="AF57" s="426"/>
      <c r="AG57" s="426"/>
      <c r="AH57" s="426"/>
      <c r="AI57" s="426"/>
      <c r="AJ57" s="426"/>
      <c r="AK57" s="426"/>
      <c r="AL57" s="426"/>
    </row>
    <row r="58" spans="1:38" x14ac:dyDescent="0.25">
      <c r="A58" s="426"/>
      <c r="B58" s="426"/>
      <c r="C58" s="426"/>
      <c r="D58" s="426"/>
      <c r="E58" s="426"/>
      <c r="F58" s="426"/>
      <c r="G58" s="426"/>
      <c r="H58" s="426"/>
      <c r="I58" s="426"/>
      <c r="J58" s="426"/>
      <c r="K58" s="426"/>
      <c r="L58" s="426"/>
      <c r="M58" s="426"/>
      <c r="N58" s="426"/>
      <c r="O58" s="426"/>
      <c r="P58" s="426"/>
      <c r="Q58" s="426"/>
      <c r="R58" s="426"/>
      <c r="S58" s="426"/>
      <c r="T58" s="426"/>
      <c r="U58" s="426"/>
      <c r="V58" s="426"/>
      <c r="W58" s="426"/>
      <c r="X58" s="426"/>
      <c r="Y58" s="426"/>
      <c r="Z58" s="426"/>
      <c r="AA58" s="426"/>
      <c r="AB58" s="426"/>
      <c r="AC58" s="426"/>
      <c r="AD58" s="426"/>
      <c r="AE58" s="426"/>
      <c r="AF58" s="426"/>
      <c r="AG58" s="426"/>
      <c r="AH58" s="426"/>
      <c r="AI58" s="426"/>
      <c r="AJ58" s="426"/>
      <c r="AK58" s="426"/>
      <c r="AL58" s="426"/>
    </row>
    <row r="59" spans="1:38" x14ac:dyDescent="0.25">
      <c r="A59" s="426"/>
      <c r="B59" s="426"/>
      <c r="C59" s="426"/>
      <c r="D59" s="426"/>
      <c r="E59" s="426"/>
      <c r="F59" s="426"/>
      <c r="G59" s="426"/>
      <c r="H59" s="426"/>
      <c r="I59" s="426"/>
      <c r="J59" s="426"/>
      <c r="K59" s="426"/>
      <c r="L59" s="426"/>
      <c r="M59" s="426"/>
      <c r="N59" s="426"/>
      <c r="O59" s="426"/>
      <c r="P59" s="426"/>
      <c r="Q59" s="426"/>
      <c r="R59" s="426"/>
      <c r="S59" s="426"/>
      <c r="T59" s="426"/>
      <c r="U59" s="426"/>
      <c r="V59" s="426"/>
      <c r="W59" s="426"/>
      <c r="X59" s="426"/>
      <c r="Y59" s="426"/>
      <c r="Z59" s="426"/>
      <c r="AA59" s="426"/>
      <c r="AB59" s="426"/>
      <c r="AC59" s="426"/>
      <c r="AD59" s="426"/>
      <c r="AE59" s="426"/>
      <c r="AF59" s="426"/>
      <c r="AG59" s="426"/>
      <c r="AH59" s="426"/>
      <c r="AI59" s="426"/>
      <c r="AJ59" s="426"/>
      <c r="AK59" s="426"/>
      <c r="AL59" s="426"/>
    </row>
    <row r="60" spans="1:38" x14ac:dyDescent="0.25">
      <c r="A60" s="426"/>
      <c r="B60" s="426"/>
      <c r="C60" s="426"/>
      <c r="D60" s="426"/>
      <c r="E60" s="426"/>
      <c r="F60" s="426"/>
      <c r="G60" s="426"/>
      <c r="H60" s="426"/>
      <c r="I60" s="426"/>
      <c r="J60" s="426"/>
      <c r="K60" s="426"/>
      <c r="L60" s="426"/>
      <c r="M60" s="426"/>
      <c r="N60" s="426"/>
      <c r="O60" s="426"/>
      <c r="P60" s="426"/>
      <c r="Q60" s="426"/>
      <c r="R60" s="426"/>
      <c r="S60" s="426"/>
      <c r="T60" s="426"/>
      <c r="U60" s="426"/>
      <c r="V60" s="426"/>
      <c r="W60" s="426"/>
      <c r="X60" s="426"/>
      <c r="Y60" s="426"/>
      <c r="Z60" s="426"/>
      <c r="AA60" s="426"/>
      <c r="AB60" s="426"/>
      <c r="AC60" s="426"/>
      <c r="AD60" s="426"/>
      <c r="AE60" s="426"/>
      <c r="AF60" s="426"/>
      <c r="AG60" s="426"/>
      <c r="AH60" s="426"/>
      <c r="AI60" s="426"/>
      <c r="AJ60" s="426"/>
      <c r="AK60" s="426"/>
      <c r="AL60" s="426"/>
    </row>
    <row r="61" spans="1:38" x14ac:dyDescent="0.25">
      <c r="A61" s="426"/>
      <c r="B61" s="426"/>
      <c r="C61" s="426"/>
      <c r="D61" s="426"/>
      <c r="E61" s="426"/>
      <c r="F61" s="426"/>
      <c r="G61" s="426"/>
      <c r="H61" s="426"/>
      <c r="I61" s="426"/>
      <c r="J61" s="426"/>
      <c r="K61" s="426"/>
      <c r="L61" s="426"/>
      <c r="M61" s="426"/>
      <c r="N61" s="426"/>
      <c r="O61" s="426"/>
      <c r="P61" s="426"/>
      <c r="Q61" s="426"/>
      <c r="R61" s="426"/>
      <c r="S61" s="426"/>
      <c r="T61" s="426"/>
      <c r="U61" s="426"/>
      <c r="V61" s="426"/>
      <c r="W61" s="426"/>
      <c r="X61" s="426"/>
      <c r="Y61" s="426"/>
      <c r="Z61" s="426"/>
      <c r="AA61" s="426"/>
      <c r="AB61" s="426"/>
      <c r="AC61" s="426"/>
      <c r="AD61" s="426"/>
      <c r="AE61" s="426"/>
      <c r="AF61" s="426"/>
      <c r="AG61" s="426"/>
      <c r="AH61" s="426"/>
      <c r="AI61" s="426"/>
      <c r="AJ61" s="426"/>
      <c r="AK61" s="426"/>
      <c r="AL61" s="426"/>
    </row>
    <row r="62" spans="1:38" x14ac:dyDescent="0.25">
      <c r="A62" s="426"/>
      <c r="B62" s="426"/>
      <c r="C62" s="426"/>
      <c r="D62" s="426"/>
      <c r="E62" s="426"/>
      <c r="F62" s="426"/>
      <c r="G62" s="426"/>
      <c r="H62" s="426"/>
      <c r="I62" s="426"/>
      <c r="J62" s="426"/>
      <c r="K62" s="426"/>
      <c r="L62" s="426"/>
      <c r="M62" s="426"/>
      <c r="N62" s="426"/>
      <c r="O62" s="426"/>
      <c r="P62" s="426"/>
      <c r="Q62" s="426"/>
      <c r="R62" s="426"/>
      <c r="S62" s="426"/>
      <c r="T62" s="426"/>
      <c r="U62" s="426"/>
      <c r="V62" s="426"/>
      <c r="W62" s="426"/>
      <c r="X62" s="426"/>
      <c r="Y62" s="426"/>
      <c r="Z62" s="426"/>
      <c r="AA62" s="426"/>
      <c r="AB62" s="426"/>
      <c r="AC62" s="426"/>
      <c r="AD62" s="426"/>
      <c r="AE62" s="426"/>
      <c r="AF62" s="426"/>
      <c r="AG62" s="426"/>
      <c r="AH62" s="426"/>
      <c r="AI62" s="426"/>
      <c r="AJ62" s="426"/>
      <c r="AK62" s="426"/>
      <c r="AL62" s="426"/>
    </row>
    <row r="63" spans="1:38" x14ac:dyDescent="0.25">
      <c r="A63" s="426"/>
      <c r="B63" s="426"/>
      <c r="C63" s="426"/>
      <c r="D63" s="426"/>
      <c r="E63" s="426"/>
      <c r="F63" s="426"/>
      <c r="G63" s="426"/>
      <c r="H63" s="426"/>
      <c r="I63" s="426"/>
      <c r="J63" s="426"/>
      <c r="K63" s="426"/>
      <c r="L63" s="426"/>
      <c r="M63" s="426"/>
      <c r="N63" s="426"/>
      <c r="O63" s="426"/>
      <c r="P63" s="426"/>
      <c r="Q63" s="426"/>
      <c r="R63" s="426"/>
      <c r="S63" s="426"/>
      <c r="T63" s="426"/>
      <c r="U63" s="426"/>
      <c r="V63" s="426"/>
      <c r="W63" s="426"/>
      <c r="X63" s="426"/>
      <c r="Y63" s="426"/>
      <c r="Z63" s="426"/>
      <c r="AA63" s="426"/>
      <c r="AB63" s="426"/>
      <c r="AC63" s="426"/>
      <c r="AD63" s="426"/>
      <c r="AE63" s="426"/>
      <c r="AF63" s="426"/>
      <c r="AG63" s="426"/>
      <c r="AH63" s="426"/>
      <c r="AI63" s="426"/>
      <c r="AJ63" s="426"/>
      <c r="AK63" s="426"/>
      <c r="AL63" s="426"/>
    </row>
    <row r="64" spans="1:38" x14ac:dyDescent="0.25">
      <c r="A64" s="426"/>
      <c r="B64" s="426"/>
      <c r="C64" s="426"/>
      <c r="D64" s="426"/>
      <c r="E64" s="426"/>
      <c r="F64" s="426"/>
      <c r="G64" s="426"/>
      <c r="H64" s="426"/>
      <c r="I64" s="426"/>
      <c r="J64" s="426"/>
      <c r="K64" s="426"/>
      <c r="L64" s="426"/>
      <c r="M64" s="426"/>
      <c r="N64" s="426"/>
      <c r="O64" s="426"/>
      <c r="P64" s="426"/>
      <c r="Q64" s="426"/>
      <c r="R64" s="426"/>
      <c r="S64" s="426"/>
      <c r="T64" s="426"/>
      <c r="U64" s="426"/>
      <c r="V64" s="426"/>
      <c r="W64" s="426"/>
      <c r="X64" s="426"/>
      <c r="Y64" s="426"/>
      <c r="Z64" s="426"/>
      <c r="AA64" s="426"/>
      <c r="AB64" s="426"/>
      <c r="AC64" s="426"/>
      <c r="AD64" s="426"/>
      <c r="AE64" s="426"/>
      <c r="AF64" s="426"/>
      <c r="AG64" s="426"/>
      <c r="AH64" s="426"/>
      <c r="AI64" s="426"/>
      <c r="AJ64" s="426"/>
      <c r="AK64" s="426"/>
      <c r="AL64" s="426"/>
    </row>
    <row r="65" spans="1:38" x14ac:dyDescent="0.25">
      <c r="A65" s="426"/>
      <c r="B65" s="426"/>
      <c r="C65" s="426"/>
      <c r="D65" s="426"/>
      <c r="E65" s="426"/>
      <c r="F65" s="426"/>
      <c r="G65" s="426"/>
      <c r="H65" s="426"/>
      <c r="I65" s="426"/>
      <c r="J65" s="426"/>
      <c r="K65" s="426"/>
      <c r="L65" s="426"/>
      <c r="M65" s="426"/>
      <c r="N65" s="426"/>
      <c r="O65" s="426"/>
      <c r="P65" s="426"/>
      <c r="Q65" s="426"/>
      <c r="R65" s="426"/>
      <c r="S65" s="426"/>
      <c r="T65" s="426"/>
      <c r="U65" s="426"/>
      <c r="V65" s="426"/>
      <c r="W65" s="426"/>
      <c r="X65" s="426"/>
      <c r="Y65" s="426"/>
      <c r="Z65" s="426"/>
      <c r="AA65" s="426"/>
      <c r="AB65" s="426"/>
      <c r="AC65" s="426"/>
      <c r="AD65" s="426"/>
      <c r="AE65" s="426"/>
      <c r="AF65" s="426"/>
      <c r="AG65" s="426"/>
      <c r="AH65" s="426"/>
      <c r="AI65" s="426"/>
      <c r="AJ65" s="426"/>
      <c r="AK65" s="426"/>
      <c r="AL65" s="426"/>
    </row>
    <row r="66" spans="1:38" x14ac:dyDescent="0.25">
      <c r="A66" s="426"/>
      <c r="B66" s="426"/>
      <c r="C66" s="426"/>
      <c r="D66" s="426"/>
      <c r="E66" s="426"/>
      <c r="F66" s="426"/>
      <c r="G66" s="426"/>
      <c r="H66" s="426"/>
      <c r="I66" s="426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6"/>
      <c r="AC66" s="426"/>
      <c r="AD66" s="426"/>
      <c r="AE66" s="426"/>
      <c r="AF66" s="426"/>
      <c r="AG66" s="426"/>
      <c r="AH66" s="426"/>
      <c r="AI66" s="426"/>
      <c r="AJ66" s="426"/>
      <c r="AK66" s="426"/>
      <c r="AL66" s="426"/>
    </row>
    <row r="67" spans="1:38" x14ac:dyDescent="0.25">
      <c r="A67" s="426"/>
      <c r="B67" s="426"/>
      <c r="C67" s="426"/>
      <c r="D67" s="426"/>
      <c r="E67" s="426"/>
      <c r="F67" s="426"/>
      <c r="G67" s="426"/>
      <c r="H67" s="426"/>
      <c r="I67" s="426"/>
      <c r="J67" s="426"/>
      <c r="K67" s="426"/>
      <c r="L67" s="426"/>
      <c r="M67" s="426"/>
      <c r="N67" s="426"/>
      <c r="O67" s="426"/>
      <c r="P67" s="426"/>
      <c r="Q67" s="426"/>
      <c r="R67" s="426"/>
      <c r="S67" s="426"/>
      <c r="T67" s="426"/>
      <c r="U67" s="426"/>
      <c r="V67" s="426"/>
      <c r="W67" s="426"/>
      <c r="X67" s="426"/>
      <c r="Y67" s="426"/>
      <c r="Z67" s="426"/>
      <c r="AA67" s="426"/>
      <c r="AB67" s="426"/>
      <c r="AC67" s="426"/>
      <c r="AD67" s="426"/>
      <c r="AE67" s="426"/>
      <c r="AF67" s="426"/>
      <c r="AG67" s="426"/>
      <c r="AH67" s="426"/>
      <c r="AI67" s="426"/>
      <c r="AJ67" s="426"/>
      <c r="AK67" s="426"/>
      <c r="AL67" s="426"/>
    </row>
    <row r="68" spans="1:38" x14ac:dyDescent="0.25">
      <c r="A68" s="426"/>
      <c r="B68" s="426"/>
      <c r="C68" s="426"/>
      <c r="D68" s="426"/>
      <c r="E68" s="426"/>
      <c r="F68" s="426"/>
      <c r="G68" s="426"/>
      <c r="H68" s="426"/>
      <c r="I68" s="426"/>
      <c r="J68" s="426"/>
      <c r="K68" s="426"/>
      <c r="L68" s="426"/>
      <c r="M68" s="426"/>
      <c r="N68" s="426"/>
      <c r="O68" s="426"/>
      <c r="P68" s="426"/>
      <c r="Q68" s="426"/>
      <c r="R68" s="426"/>
      <c r="S68" s="426"/>
      <c r="T68" s="426"/>
      <c r="U68" s="426"/>
      <c r="V68" s="426"/>
      <c r="W68" s="426"/>
      <c r="X68" s="426"/>
      <c r="Y68" s="426"/>
      <c r="Z68" s="426"/>
      <c r="AA68" s="426"/>
      <c r="AB68" s="426"/>
      <c r="AC68" s="426"/>
      <c r="AD68" s="426"/>
      <c r="AE68" s="426"/>
      <c r="AF68" s="426"/>
      <c r="AG68" s="426"/>
      <c r="AH68" s="426"/>
      <c r="AI68" s="426"/>
      <c r="AJ68" s="426"/>
      <c r="AK68" s="426"/>
      <c r="AL68" s="426"/>
    </row>
    <row r="69" spans="1:38" x14ac:dyDescent="0.25">
      <c r="A69" s="426"/>
      <c r="B69" s="426"/>
      <c r="C69" s="426"/>
      <c r="D69" s="426"/>
      <c r="E69" s="426"/>
      <c r="F69" s="426"/>
      <c r="G69" s="426"/>
      <c r="H69" s="426"/>
      <c r="I69" s="426"/>
      <c r="J69" s="426"/>
      <c r="K69" s="426"/>
      <c r="L69" s="426"/>
      <c r="M69" s="426"/>
      <c r="N69" s="426"/>
      <c r="O69" s="426"/>
      <c r="P69" s="426"/>
      <c r="Q69" s="426"/>
      <c r="R69" s="426"/>
      <c r="S69" s="426"/>
      <c r="T69" s="426"/>
      <c r="U69" s="426"/>
      <c r="V69" s="426"/>
      <c r="W69" s="426"/>
      <c r="X69" s="426"/>
      <c r="Y69" s="426"/>
      <c r="Z69" s="426"/>
      <c r="AA69" s="426"/>
      <c r="AB69" s="426"/>
      <c r="AC69" s="426"/>
      <c r="AD69" s="426"/>
      <c r="AE69" s="426"/>
      <c r="AF69" s="426"/>
      <c r="AG69" s="426"/>
      <c r="AH69" s="426"/>
      <c r="AI69" s="426"/>
      <c r="AJ69" s="426"/>
      <c r="AK69" s="426"/>
      <c r="AL69" s="426"/>
    </row>
    <row r="70" spans="1:38" x14ac:dyDescent="0.25">
      <c r="A70" s="426"/>
      <c r="B70" s="426"/>
      <c r="C70" s="426"/>
      <c r="D70" s="426"/>
      <c r="E70" s="426"/>
      <c r="F70" s="426"/>
      <c r="G70" s="426"/>
      <c r="H70" s="426"/>
      <c r="I70" s="426"/>
      <c r="J70" s="426"/>
      <c r="K70" s="426"/>
      <c r="L70" s="426"/>
      <c r="M70" s="426"/>
      <c r="N70" s="426"/>
      <c r="O70" s="426"/>
      <c r="P70" s="426"/>
      <c r="Q70" s="426"/>
      <c r="R70" s="426"/>
      <c r="S70" s="426"/>
      <c r="T70" s="426"/>
      <c r="U70" s="426"/>
      <c r="V70" s="426"/>
      <c r="W70" s="426"/>
      <c r="X70" s="426"/>
      <c r="Y70" s="426"/>
      <c r="Z70" s="426"/>
      <c r="AA70" s="426"/>
      <c r="AB70" s="426"/>
      <c r="AC70" s="426"/>
      <c r="AD70" s="426"/>
      <c r="AE70" s="426"/>
      <c r="AF70" s="426"/>
      <c r="AG70" s="426"/>
      <c r="AH70" s="426"/>
      <c r="AI70" s="426"/>
      <c r="AJ70" s="426"/>
      <c r="AK70" s="426"/>
      <c r="AL70" s="426"/>
    </row>
    <row r="71" spans="1:38" x14ac:dyDescent="0.25">
      <c r="A71" s="426"/>
      <c r="B71" s="426"/>
      <c r="C71" s="426"/>
      <c r="D71" s="426"/>
      <c r="E71" s="426"/>
      <c r="F71" s="426"/>
      <c r="G71" s="426"/>
      <c r="H71" s="426"/>
      <c r="I71" s="426"/>
      <c r="J71" s="426"/>
      <c r="K71" s="426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6"/>
      <c r="AC71" s="426"/>
      <c r="AD71" s="426"/>
      <c r="AE71" s="426"/>
      <c r="AF71" s="426"/>
      <c r="AG71" s="426"/>
      <c r="AH71" s="426"/>
      <c r="AI71" s="426"/>
      <c r="AJ71" s="426"/>
      <c r="AK71" s="426"/>
      <c r="AL71" s="426"/>
    </row>
    <row r="72" spans="1:38" x14ac:dyDescent="0.25">
      <c r="A72" s="426"/>
      <c r="B72" s="426"/>
      <c r="C72" s="426"/>
      <c r="D72" s="426"/>
      <c r="E72" s="426"/>
      <c r="F72" s="426"/>
      <c r="G72" s="426"/>
      <c r="H72" s="426"/>
      <c r="I72" s="426"/>
      <c r="J72" s="426"/>
      <c r="K72" s="426"/>
      <c r="L72" s="426"/>
      <c r="M72" s="426"/>
      <c r="N72" s="426"/>
      <c r="O72" s="426"/>
      <c r="P72" s="426"/>
      <c r="Q72" s="426"/>
      <c r="R72" s="426"/>
      <c r="S72" s="426"/>
      <c r="T72" s="426"/>
      <c r="U72" s="426"/>
      <c r="V72" s="426"/>
      <c r="W72" s="426"/>
      <c r="X72" s="426"/>
      <c r="Y72" s="426"/>
      <c r="Z72" s="426"/>
      <c r="AA72" s="426"/>
      <c r="AB72" s="426"/>
      <c r="AC72" s="426"/>
      <c r="AD72" s="426"/>
      <c r="AE72" s="426"/>
      <c r="AF72" s="426"/>
      <c r="AG72" s="426"/>
      <c r="AH72" s="426"/>
      <c r="AI72" s="426"/>
      <c r="AJ72" s="426"/>
      <c r="AK72" s="426"/>
      <c r="AL72" s="426"/>
    </row>
    <row r="73" spans="1:38" x14ac:dyDescent="0.25">
      <c r="A73" s="426"/>
      <c r="B73" s="426"/>
      <c r="C73" s="426"/>
      <c r="D73" s="426"/>
      <c r="E73" s="426"/>
      <c r="F73" s="426"/>
      <c r="G73" s="426"/>
      <c r="H73" s="426"/>
      <c r="I73" s="426"/>
      <c r="J73" s="426"/>
      <c r="K73" s="426"/>
      <c r="L73" s="426"/>
      <c r="M73" s="426"/>
      <c r="N73" s="426"/>
      <c r="O73" s="426"/>
      <c r="P73" s="426"/>
      <c r="Q73" s="426"/>
      <c r="R73" s="426"/>
      <c r="S73" s="426"/>
      <c r="T73" s="426"/>
      <c r="U73" s="426"/>
      <c r="V73" s="426"/>
      <c r="W73" s="426"/>
      <c r="X73" s="426"/>
      <c r="Y73" s="426"/>
      <c r="Z73" s="426"/>
      <c r="AA73" s="426"/>
      <c r="AB73" s="426"/>
      <c r="AC73" s="426"/>
      <c r="AD73" s="426"/>
      <c r="AE73" s="426"/>
      <c r="AF73" s="426"/>
      <c r="AG73" s="426"/>
      <c r="AH73" s="426"/>
      <c r="AI73" s="426"/>
      <c r="AJ73" s="426"/>
      <c r="AK73" s="426"/>
      <c r="AL73" s="426"/>
    </row>
    <row r="74" spans="1:38" x14ac:dyDescent="0.25">
      <c r="A74" s="426"/>
      <c r="B74" s="426"/>
      <c r="C74" s="426"/>
      <c r="D74" s="426"/>
      <c r="E74" s="426"/>
      <c r="F74" s="426"/>
      <c r="G74" s="426"/>
      <c r="H74" s="426"/>
      <c r="I74" s="426"/>
      <c r="J74" s="426"/>
      <c r="K74" s="426"/>
      <c r="L74" s="426"/>
      <c r="M74" s="426"/>
      <c r="N74" s="426"/>
      <c r="O74" s="426"/>
      <c r="P74" s="426"/>
      <c r="Q74" s="426"/>
      <c r="R74" s="426"/>
      <c r="S74" s="426"/>
      <c r="T74" s="426"/>
      <c r="U74" s="426"/>
      <c r="V74" s="426"/>
      <c r="W74" s="426"/>
      <c r="X74" s="426"/>
      <c r="Y74" s="426"/>
      <c r="Z74" s="426"/>
      <c r="AA74" s="426"/>
      <c r="AB74" s="426"/>
      <c r="AC74" s="426"/>
      <c r="AD74" s="426"/>
      <c r="AE74" s="426"/>
      <c r="AF74" s="426"/>
      <c r="AG74" s="426"/>
      <c r="AH74" s="426"/>
      <c r="AI74" s="426"/>
      <c r="AJ74" s="426"/>
      <c r="AK74" s="426"/>
      <c r="AL74" s="426"/>
    </row>
    <row r="75" spans="1:38" x14ac:dyDescent="0.25">
      <c r="A75" s="426"/>
      <c r="B75" s="426"/>
      <c r="C75" s="426"/>
      <c r="D75" s="426"/>
      <c r="E75" s="426"/>
      <c r="F75" s="426"/>
      <c r="G75" s="426"/>
      <c r="H75" s="426"/>
      <c r="I75" s="426"/>
      <c r="J75" s="426"/>
      <c r="K75" s="426"/>
      <c r="L75" s="426"/>
      <c r="M75" s="426"/>
      <c r="N75" s="426"/>
      <c r="O75" s="426"/>
      <c r="P75" s="426"/>
      <c r="Q75" s="426"/>
      <c r="R75" s="426"/>
      <c r="S75" s="426"/>
      <c r="T75" s="426"/>
      <c r="U75" s="426"/>
      <c r="V75" s="426"/>
      <c r="W75" s="426"/>
      <c r="X75" s="426"/>
      <c r="Y75" s="426"/>
      <c r="Z75" s="426"/>
      <c r="AA75" s="426"/>
      <c r="AB75" s="426"/>
      <c r="AC75" s="426"/>
      <c r="AD75" s="426"/>
      <c r="AE75" s="426"/>
      <c r="AF75" s="426"/>
      <c r="AG75" s="426"/>
      <c r="AH75" s="426"/>
      <c r="AI75" s="426"/>
      <c r="AJ75" s="426"/>
      <c r="AK75" s="426"/>
      <c r="AL75" s="426"/>
    </row>
    <row r="76" spans="1:38" x14ac:dyDescent="0.25">
      <c r="A76" s="426"/>
      <c r="B76" s="426"/>
      <c r="C76" s="426"/>
      <c r="D76" s="426"/>
      <c r="E76" s="426"/>
      <c r="F76" s="426"/>
      <c r="G76" s="426"/>
      <c r="H76" s="426"/>
      <c r="I76" s="426"/>
      <c r="J76" s="426"/>
      <c r="K76" s="426"/>
      <c r="L76" s="426"/>
      <c r="M76" s="426"/>
      <c r="N76" s="426"/>
      <c r="O76" s="426"/>
      <c r="P76" s="426"/>
      <c r="Q76" s="426"/>
      <c r="R76" s="426"/>
      <c r="S76" s="426"/>
      <c r="T76" s="426"/>
      <c r="U76" s="426"/>
      <c r="V76" s="426"/>
      <c r="W76" s="426"/>
      <c r="X76" s="426"/>
      <c r="Y76" s="426"/>
      <c r="Z76" s="426"/>
      <c r="AA76" s="426"/>
      <c r="AB76" s="426"/>
      <c r="AC76" s="426"/>
      <c r="AD76" s="426"/>
      <c r="AE76" s="426"/>
      <c r="AF76" s="426"/>
      <c r="AG76" s="426"/>
      <c r="AH76" s="426"/>
      <c r="AI76" s="426"/>
      <c r="AJ76" s="426"/>
      <c r="AK76" s="426"/>
      <c r="AL76" s="426"/>
    </row>
    <row r="77" spans="1:38" x14ac:dyDescent="0.25">
      <c r="A77" s="426"/>
      <c r="B77" s="426"/>
      <c r="C77" s="426"/>
      <c r="D77" s="426"/>
      <c r="E77" s="426"/>
      <c r="F77" s="426"/>
      <c r="G77" s="426"/>
      <c r="H77" s="426"/>
      <c r="I77" s="426"/>
      <c r="J77" s="426"/>
      <c r="K77" s="426"/>
      <c r="L77" s="426"/>
      <c r="M77" s="426"/>
      <c r="N77" s="426"/>
      <c r="O77" s="426"/>
      <c r="P77" s="426"/>
      <c r="Q77" s="426"/>
      <c r="R77" s="426"/>
      <c r="S77" s="426"/>
      <c r="T77" s="426"/>
      <c r="U77" s="426"/>
      <c r="V77" s="426"/>
      <c r="W77" s="426"/>
      <c r="X77" s="426"/>
      <c r="Y77" s="426"/>
      <c r="Z77" s="426"/>
      <c r="AA77" s="426"/>
      <c r="AB77" s="426"/>
      <c r="AC77" s="426"/>
      <c r="AD77" s="426"/>
      <c r="AE77" s="426"/>
      <c r="AF77" s="426"/>
      <c r="AG77" s="426"/>
      <c r="AH77" s="426"/>
      <c r="AI77" s="426"/>
      <c r="AJ77" s="426"/>
      <c r="AK77" s="426"/>
      <c r="AL77" s="426"/>
    </row>
    <row r="78" spans="1:38" x14ac:dyDescent="0.25">
      <c r="A78" s="426"/>
      <c r="B78" s="426"/>
      <c r="C78" s="426"/>
      <c r="D78" s="426"/>
      <c r="E78" s="426"/>
      <c r="F78" s="426"/>
      <c r="G78" s="426"/>
      <c r="H78" s="426"/>
      <c r="I78" s="426"/>
      <c r="J78" s="426"/>
      <c r="K78" s="426"/>
      <c r="L78" s="426"/>
      <c r="M78" s="426"/>
      <c r="N78" s="426"/>
      <c r="O78" s="426"/>
      <c r="P78" s="426"/>
      <c r="Q78" s="426"/>
      <c r="R78" s="426"/>
      <c r="S78" s="426"/>
      <c r="T78" s="426"/>
      <c r="U78" s="426"/>
      <c r="V78" s="426"/>
      <c r="W78" s="426"/>
      <c r="X78" s="426"/>
      <c r="Y78" s="426"/>
      <c r="Z78" s="426"/>
      <c r="AA78" s="426"/>
      <c r="AB78" s="426"/>
      <c r="AC78" s="426"/>
      <c r="AD78" s="426"/>
      <c r="AE78" s="426"/>
      <c r="AF78" s="426"/>
      <c r="AG78" s="426"/>
      <c r="AH78" s="426"/>
      <c r="AI78" s="426"/>
      <c r="AJ78" s="426"/>
      <c r="AK78" s="426"/>
      <c r="AL78" s="426"/>
    </row>
    <row r="79" spans="1:38" x14ac:dyDescent="0.25">
      <c r="A79" s="426"/>
      <c r="B79" s="426"/>
      <c r="C79" s="426"/>
      <c r="D79" s="426"/>
      <c r="E79" s="426"/>
      <c r="F79" s="426"/>
      <c r="G79" s="426"/>
      <c r="H79" s="426"/>
      <c r="I79" s="426"/>
      <c r="J79" s="426"/>
      <c r="K79" s="426"/>
      <c r="L79" s="426"/>
      <c r="M79" s="426"/>
      <c r="N79" s="426"/>
      <c r="O79" s="426"/>
      <c r="P79" s="426"/>
      <c r="Q79" s="426"/>
      <c r="R79" s="426"/>
      <c r="S79" s="426"/>
      <c r="T79" s="426"/>
      <c r="U79" s="426"/>
      <c r="V79" s="426"/>
      <c r="W79" s="426"/>
      <c r="X79" s="426"/>
      <c r="Y79" s="426"/>
      <c r="Z79" s="426"/>
      <c r="AA79" s="426"/>
      <c r="AB79" s="426"/>
      <c r="AC79" s="426"/>
      <c r="AD79" s="426"/>
      <c r="AE79" s="426"/>
      <c r="AF79" s="426"/>
      <c r="AG79" s="426"/>
      <c r="AH79" s="426"/>
      <c r="AI79" s="426"/>
      <c r="AJ79" s="426"/>
      <c r="AK79" s="426"/>
      <c r="AL79" s="426"/>
    </row>
    <row r="80" spans="1:38" x14ac:dyDescent="0.25">
      <c r="A80" s="426"/>
      <c r="B80" s="426"/>
      <c r="C80" s="426"/>
      <c r="D80" s="426"/>
      <c r="E80" s="426"/>
      <c r="F80" s="426"/>
      <c r="G80" s="426"/>
      <c r="H80" s="426"/>
      <c r="I80" s="426"/>
      <c r="J80" s="426"/>
      <c r="K80" s="426"/>
      <c r="L80" s="426"/>
      <c r="M80" s="426"/>
      <c r="N80" s="426"/>
      <c r="O80" s="426"/>
      <c r="P80" s="426"/>
      <c r="Q80" s="426"/>
      <c r="R80" s="426"/>
      <c r="S80" s="426"/>
      <c r="T80" s="426"/>
      <c r="U80" s="426"/>
      <c r="V80" s="426"/>
      <c r="W80" s="426"/>
      <c r="X80" s="426"/>
      <c r="Y80" s="426"/>
      <c r="Z80" s="426"/>
      <c r="AA80" s="426"/>
      <c r="AB80" s="426"/>
      <c r="AC80" s="426"/>
      <c r="AD80" s="426"/>
      <c r="AE80" s="426"/>
      <c r="AF80" s="426"/>
      <c r="AG80" s="426"/>
      <c r="AH80" s="426"/>
      <c r="AI80" s="426"/>
      <c r="AJ80" s="426"/>
      <c r="AK80" s="426"/>
      <c r="AL80" s="426"/>
    </row>
    <row r="81" spans="1:38" x14ac:dyDescent="0.25">
      <c r="A81" s="426"/>
      <c r="B81" s="426"/>
      <c r="C81" s="426"/>
      <c r="D81" s="426"/>
      <c r="E81" s="426"/>
      <c r="F81" s="426"/>
      <c r="G81" s="426"/>
      <c r="H81" s="426"/>
      <c r="I81" s="426"/>
      <c r="J81" s="426"/>
      <c r="K81" s="426"/>
      <c r="L81" s="426"/>
      <c r="M81" s="426"/>
      <c r="N81" s="426"/>
      <c r="O81" s="426"/>
      <c r="P81" s="426"/>
      <c r="Q81" s="426"/>
      <c r="R81" s="426"/>
      <c r="S81" s="426"/>
      <c r="T81" s="426"/>
      <c r="U81" s="426"/>
      <c r="V81" s="426"/>
      <c r="W81" s="426"/>
      <c r="X81" s="426"/>
      <c r="Y81" s="426"/>
      <c r="Z81" s="426"/>
      <c r="AA81" s="426"/>
      <c r="AB81" s="426"/>
      <c r="AC81" s="426"/>
      <c r="AD81" s="426"/>
      <c r="AE81" s="426"/>
      <c r="AF81" s="426"/>
      <c r="AG81" s="426"/>
      <c r="AH81" s="426"/>
      <c r="AI81" s="426"/>
      <c r="AJ81" s="426"/>
      <c r="AK81" s="426"/>
      <c r="AL81" s="426"/>
    </row>
    <row r="82" spans="1:38" x14ac:dyDescent="0.25">
      <c r="A82" s="426"/>
      <c r="B82" s="426"/>
      <c r="C82" s="426"/>
      <c r="D82" s="426"/>
      <c r="E82" s="426"/>
      <c r="F82" s="426"/>
      <c r="G82" s="426"/>
      <c r="H82" s="426"/>
      <c r="I82" s="426"/>
      <c r="J82" s="426"/>
      <c r="K82" s="426"/>
      <c r="L82" s="426"/>
      <c r="M82" s="426"/>
      <c r="N82" s="426"/>
      <c r="O82" s="426"/>
      <c r="P82" s="426"/>
      <c r="Q82" s="426"/>
      <c r="R82" s="426"/>
      <c r="S82" s="426"/>
      <c r="T82" s="426"/>
      <c r="U82" s="426"/>
      <c r="V82" s="426"/>
      <c r="W82" s="426"/>
      <c r="X82" s="426"/>
      <c r="Y82" s="426"/>
      <c r="Z82" s="426"/>
      <c r="AA82" s="426"/>
      <c r="AB82" s="426"/>
      <c r="AC82" s="426"/>
      <c r="AD82" s="426"/>
      <c r="AE82" s="426"/>
      <c r="AF82" s="426"/>
      <c r="AG82" s="426"/>
      <c r="AH82" s="426"/>
      <c r="AI82" s="426"/>
      <c r="AJ82" s="426"/>
      <c r="AK82" s="426"/>
      <c r="AL82" s="426"/>
    </row>
    <row r="83" spans="1:38" x14ac:dyDescent="0.25">
      <c r="A83" s="426"/>
      <c r="B83" s="426"/>
      <c r="C83" s="426"/>
      <c r="D83" s="426"/>
      <c r="E83" s="426"/>
      <c r="F83" s="426"/>
      <c r="G83" s="426"/>
      <c r="H83" s="426"/>
      <c r="I83" s="426"/>
      <c r="J83" s="426"/>
      <c r="K83" s="426"/>
      <c r="L83" s="426"/>
      <c r="M83" s="426"/>
      <c r="N83" s="426"/>
      <c r="O83" s="426"/>
      <c r="P83" s="426"/>
      <c r="Q83" s="426"/>
      <c r="R83" s="426"/>
      <c r="S83" s="426"/>
      <c r="T83" s="426"/>
      <c r="U83" s="426"/>
      <c r="V83" s="426"/>
      <c r="W83" s="426"/>
      <c r="X83" s="426"/>
      <c r="Y83" s="426"/>
      <c r="Z83" s="426"/>
      <c r="AA83" s="426"/>
      <c r="AB83" s="426"/>
      <c r="AC83" s="426"/>
      <c r="AD83" s="426"/>
      <c r="AE83" s="426"/>
      <c r="AF83" s="426"/>
      <c r="AG83" s="426"/>
      <c r="AH83" s="426"/>
      <c r="AI83" s="426"/>
      <c r="AJ83" s="426"/>
      <c r="AK83" s="426"/>
      <c r="AL83" s="426"/>
    </row>
    <row r="84" spans="1:38" x14ac:dyDescent="0.25">
      <c r="A84" s="426"/>
      <c r="B84" s="426"/>
      <c r="C84" s="426"/>
      <c r="D84" s="426"/>
      <c r="E84" s="426"/>
      <c r="F84" s="426"/>
      <c r="G84" s="426"/>
      <c r="H84" s="426"/>
      <c r="I84" s="426"/>
      <c r="J84" s="426"/>
      <c r="K84" s="426"/>
      <c r="L84" s="426"/>
      <c r="M84" s="426"/>
      <c r="N84" s="426"/>
      <c r="O84" s="426"/>
      <c r="P84" s="426"/>
      <c r="Q84" s="426"/>
      <c r="R84" s="426"/>
      <c r="S84" s="426"/>
      <c r="T84" s="426"/>
      <c r="U84" s="426"/>
      <c r="V84" s="426"/>
      <c r="W84" s="426"/>
      <c r="X84" s="426"/>
      <c r="Y84" s="426"/>
      <c r="Z84" s="426"/>
      <c r="AA84" s="426"/>
      <c r="AB84" s="426"/>
      <c r="AC84" s="426"/>
      <c r="AD84" s="426"/>
      <c r="AE84" s="426"/>
      <c r="AF84" s="426"/>
      <c r="AG84" s="426"/>
      <c r="AH84" s="426"/>
      <c r="AI84" s="426"/>
      <c r="AJ84" s="426"/>
      <c r="AK84" s="426"/>
      <c r="AL84" s="426"/>
    </row>
    <row r="85" spans="1:38" x14ac:dyDescent="0.25">
      <c r="A85" s="426"/>
      <c r="B85" s="426"/>
      <c r="C85" s="426"/>
      <c r="D85" s="426"/>
      <c r="E85" s="426"/>
      <c r="F85" s="426"/>
      <c r="G85" s="426"/>
      <c r="H85" s="426"/>
      <c r="I85" s="426"/>
      <c r="J85" s="426"/>
      <c r="K85" s="426"/>
      <c r="L85" s="426"/>
      <c r="M85" s="426"/>
      <c r="N85" s="426"/>
      <c r="O85" s="426"/>
      <c r="P85" s="426"/>
      <c r="Q85" s="426"/>
      <c r="R85" s="426"/>
      <c r="S85" s="426"/>
      <c r="T85" s="426"/>
      <c r="U85" s="426"/>
      <c r="V85" s="426"/>
      <c r="W85" s="426"/>
      <c r="X85" s="426"/>
      <c r="Y85" s="426"/>
      <c r="Z85" s="426"/>
      <c r="AA85" s="426"/>
      <c r="AB85" s="426"/>
      <c r="AC85" s="426"/>
      <c r="AD85" s="426"/>
      <c r="AE85" s="426"/>
      <c r="AF85" s="426"/>
      <c r="AG85" s="426"/>
      <c r="AH85" s="426"/>
      <c r="AI85" s="426"/>
      <c r="AJ85" s="426"/>
      <c r="AK85" s="426"/>
      <c r="AL85" s="426"/>
    </row>
    <row r="86" spans="1:38" x14ac:dyDescent="0.25">
      <c r="A86" s="426"/>
      <c r="B86" s="426"/>
      <c r="C86" s="426"/>
      <c r="D86" s="426"/>
      <c r="E86" s="426"/>
      <c r="F86" s="426"/>
      <c r="G86" s="426"/>
      <c r="H86" s="426"/>
      <c r="I86" s="426"/>
      <c r="J86" s="426"/>
      <c r="K86" s="426"/>
      <c r="L86" s="426"/>
      <c r="M86" s="426"/>
      <c r="N86" s="426"/>
      <c r="O86" s="426"/>
      <c r="P86" s="426"/>
    </row>
    <row r="87" spans="1:38" x14ac:dyDescent="0.25">
      <c r="A87" s="426"/>
      <c r="B87" s="426"/>
      <c r="C87" s="426"/>
      <c r="D87" s="426"/>
      <c r="E87" s="426"/>
      <c r="F87" s="426"/>
      <c r="G87" s="426"/>
      <c r="H87" s="426"/>
      <c r="I87" s="426"/>
      <c r="J87" s="426"/>
      <c r="K87" s="426"/>
      <c r="L87" s="426"/>
      <c r="M87" s="426"/>
      <c r="N87" s="426"/>
      <c r="O87" s="426"/>
      <c r="P87" s="426"/>
    </row>
    <row r="88" spans="1:38" x14ac:dyDescent="0.25">
      <c r="A88" s="426"/>
      <c r="B88" s="426"/>
      <c r="C88" s="426"/>
      <c r="D88" s="426"/>
      <c r="E88" s="426"/>
      <c r="F88" s="426"/>
      <c r="G88" s="426"/>
      <c r="H88" s="426"/>
      <c r="I88" s="426"/>
      <c r="J88" s="426"/>
      <c r="K88" s="426"/>
      <c r="L88" s="426"/>
      <c r="M88" s="426"/>
      <c r="N88" s="426"/>
      <c r="O88" s="426"/>
      <c r="P88" s="426"/>
    </row>
    <row r="89" spans="1:38" x14ac:dyDescent="0.25">
      <c r="A89" s="426"/>
      <c r="B89" s="426"/>
      <c r="C89" s="426"/>
      <c r="D89" s="426"/>
      <c r="E89" s="426"/>
      <c r="F89" s="426"/>
      <c r="G89" s="426"/>
      <c r="H89" s="426"/>
      <c r="I89" s="426"/>
      <c r="J89" s="426"/>
      <c r="K89" s="426"/>
      <c r="L89" s="426"/>
      <c r="M89" s="426"/>
      <c r="N89" s="426"/>
      <c r="O89" s="426"/>
      <c r="P89" s="426"/>
    </row>
  </sheetData>
  <sheetProtection algorithmName="SHA-512" hashValue="IpSDtyZiVrkCMNivFkH8gS0QHoItI3pedcKmzXwVxEjWbgOTDQqPumR/27fdoSS2pJfV5LSesOZU8qEPSWR07g==" saltValue="4yTKV+8EUMM7OO4eEgkQdw==" spinCount="100000" sheet="1" objects="1" scenarios="1" selectLockedCells="1"/>
  <mergeCells count="15">
    <mergeCell ref="H12:H21"/>
    <mergeCell ref="A10:G10"/>
    <mergeCell ref="H10:I10"/>
    <mergeCell ref="J10:O10"/>
    <mergeCell ref="A1:O1"/>
    <mergeCell ref="L3:L6"/>
    <mergeCell ref="N4:O4"/>
    <mergeCell ref="N5:O5"/>
    <mergeCell ref="N6:O6"/>
    <mergeCell ref="M2:O2"/>
    <mergeCell ref="E3:K3"/>
    <mergeCell ref="E6:K6"/>
    <mergeCell ref="E4:K5"/>
    <mergeCell ref="E7:K7"/>
    <mergeCell ref="E8:K8"/>
  </mergeCells>
  <hyperlinks>
    <hyperlink ref="E7" r:id="rId1" xr:uid="{BAA15D1C-683F-4BF5-8234-C2E720380465}"/>
    <hyperlink ref="E8" r:id="rId2" xr:uid="{A3BEDE7A-0582-4527-8175-C83C0C0BD3CE}"/>
  </hyperlinks>
  <pageMargins left="0.7" right="0.7" top="0.75" bottom="0.75" header="0.3" footer="0.3"/>
  <pageSetup paperSize="9" scale="51" orientation="landscape" horizontalDpi="180" verticalDpi="180" r:id="rId3"/>
  <ignoredErrors>
    <ignoredError sqref="N14:N21" formulaRange="1"/>
  </ignoredErrors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DC9A7-EBBD-468F-AAD9-FB41EF9CD787}">
  <sheetPr>
    <tabColor rgb="FFFFFF00"/>
  </sheetPr>
  <dimension ref="A1:X22"/>
  <sheetViews>
    <sheetView workbookViewId="0">
      <selection sqref="A1:X331"/>
    </sheetView>
  </sheetViews>
  <sheetFormatPr defaultRowHeight="42.75" customHeight="1" x14ac:dyDescent="0.25"/>
  <cols>
    <col min="1" max="1" width="14.28515625" style="469" customWidth="1"/>
    <col min="2" max="2" width="15.28515625" style="469" customWidth="1"/>
    <col min="3" max="23" width="9.140625" style="469"/>
    <col min="24" max="24" width="8.7109375" style="469" customWidth="1"/>
    <col min="25" max="16384" width="9.140625" style="469"/>
  </cols>
  <sheetData>
    <row r="1" spans="1:24" ht="42.75" customHeight="1" x14ac:dyDescent="0.25">
      <c r="A1" s="643" t="s">
        <v>934</v>
      </c>
      <c r="B1" s="643"/>
      <c r="C1" s="643"/>
      <c r="D1" s="643"/>
      <c r="E1" s="643"/>
      <c r="F1" s="643"/>
      <c r="G1" s="643"/>
      <c r="H1" s="643"/>
      <c r="I1" s="643"/>
      <c r="J1" s="643"/>
      <c r="K1" s="643"/>
      <c r="L1" s="643"/>
      <c r="M1" s="643"/>
      <c r="N1" s="643"/>
      <c r="O1" s="643"/>
      <c r="P1" s="643"/>
      <c r="Q1" s="643"/>
      <c r="R1" s="643"/>
      <c r="S1" s="643"/>
      <c r="T1" s="643"/>
      <c r="U1" s="643"/>
      <c r="V1" s="643"/>
      <c r="W1" s="643"/>
      <c r="X1" s="643"/>
    </row>
    <row r="2" spans="1:24" ht="42.75" customHeight="1" x14ac:dyDescent="0.25">
      <c r="A2" s="643"/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643"/>
      <c r="Q2" s="643"/>
      <c r="R2" s="643"/>
      <c r="S2" s="643"/>
      <c r="T2" s="643"/>
      <c r="U2" s="643"/>
      <c r="V2" s="643"/>
      <c r="W2" s="643"/>
      <c r="X2" s="643"/>
    </row>
    <row r="8" spans="1:24" ht="12" customHeight="1" x14ac:dyDescent="0.25"/>
    <row r="9" spans="1:24" ht="42.75" customHeight="1" x14ac:dyDescent="0.25">
      <c r="A9" s="640" t="s">
        <v>349</v>
      </c>
      <c r="B9" s="640"/>
      <c r="C9" s="641" t="s">
        <v>933</v>
      </c>
      <c r="D9" s="641"/>
      <c r="E9" s="641"/>
      <c r="F9" s="641"/>
      <c r="G9" s="641"/>
      <c r="H9" s="641"/>
      <c r="I9" s="641"/>
      <c r="J9" s="641"/>
      <c r="K9" s="641"/>
      <c r="L9" s="641"/>
      <c r="M9" s="641"/>
      <c r="N9" s="641"/>
      <c r="O9" s="641"/>
      <c r="P9" s="641"/>
      <c r="Q9" s="641"/>
      <c r="R9" s="641"/>
      <c r="S9" s="641"/>
      <c r="T9" s="641"/>
      <c r="U9" s="641"/>
      <c r="V9" s="641"/>
      <c r="W9" s="641"/>
      <c r="X9" s="641"/>
    </row>
    <row r="10" spans="1:24" ht="42.75" customHeight="1" x14ac:dyDescent="0.25">
      <c r="A10" s="640" t="s">
        <v>912</v>
      </c>
      <c r="B10" s="640"/>
      <c r="C10" s="641" t="s">
        <v>932</v>
      </c>
      <c r="D10" s="641"/>
      <c r="E10" s="641"/>
      <c r="F10" s="641"/>
      <c r="G10" s="641"/>
      <c r="H10" s="641"/>
      <c r="I10" s="641"/>
      <c r="J10" s="641"/>
      <c r="K10" s="641"/>
      <c r="L10" s="641"/>
      <c r="M10" s="641"/>
      <c r="N10" s="641"/>
      <c r="O10" s="641"/>
      <c r="P10" s="641"/>
      <c r="Q10" s="641"/>
      <c r="R10" s="641"/>
      <c r="S10" s="641"/>
      <c r="T10" s="641"/>
      <c r="U10" s="641"/>
      <c r="V10" s="641"/>
      <c r="W10" s="641"/>
      <c r="X10" s="641"/>
    </row>
    <row r="11" spans="1:24" ht="42.75" customHeight="1" x14ac:dyDescent="0.25">
      <c r="A11" s="640" t="s">
        <v>911</v>
      </c>
      <c r="B11" s="640"/>
      <c r="C11" s="641" t="s">
        <v>931</v>
      </c>
      <c r="D11" s="641"/>
      <c r="E11" s="641"/>
      <c r="F11" s="641"/>
      <c r="G11" s="641"/>
      <c r="H11" s="641"/>
      <c r="I11" s="641"/>
      <c r="J11" s="641"/>
      <c r="K11" s="641"/>
      <c r="L11" s="641"/>
      <c r="M11" s="641"/>
      <c r="N11" s="641"/>
      <c r="O11" s="641"/>
      <c r="P11" s="641"/>
      <c r="Q11" s="641"/>
      <c r="R11" s="641"/>
      <c r="S11" s="641"/>
      <c r="T11" s="641"/>
      <c r="U11" s="641"/>
      <c r="V11" s="641"/>
      <c r="W11" s="641"/>
      <c r="X11" s="641"/>
    </row>
    <row r="12" spans="1:24" ht="42.75" customHeight="1" x14ac:dyDescent="0.25">
      <c r="A12" s="640" t="s">
        <v>910</v>
      </c>
      <c r="B12" s="640"/>
      <c r="C12" s="641" t="s">
        <v>930</v>
      </c>
      <c r="D12" s="641"/>
      <c r="E12" s="641"/>
      <c r="F12" s="641"/>
      <c r="G12" s="641"/>
      <c r="H12" s="641"/>
      <c r="I12" s="641"/>
      <c r="J12" s="641"/>
      <c r="K12" s="641"/>
      <c r="L12" s="641"/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</row>
    <row r="13" spans="1:24" ht="42.75" customHeight="1" x14ac:dyDescent="0.25">
      <c r="A13" s="640" t="s">
        <v>909</v>
      </c>
      <c r="B13" s="640"/>
      <c r="C13" s="642" t="s">
        <v>929</v>
      </c>
      <c r="D13" s="642"/>
      <c r="E13" s="642"/>
      <c r="F13" s="642"/>
      <c r="G13" s="642"/>
      <c r="H13" s="642"/>
      <c r="I13" s="642"/>
      <c r="J13" s="642"/>
      <c r="K13" s="642"/>
      <c r="L13" s="642"/>
      <c r="M13" s="642"/>
      <c r="N13" s="642"/>
      <c r="O13" s="642"/>
      <c r="P13" s="642"/>
      <c r="Q13" s="642"/>
      <c r="R13" s="642"/>
      <c r="S13" s="642"/>
      <c r="T13" s="642"/>
      <c r="U13" s="642"/>
      <c r="V13" s="642"/>
      <c r="W13" s="642"/>
      <c r="X13" s="642"/>
    </row>
    <row r="14" spans="1:24" ht="42.75" customHeight="1" x14ac:dyDescent="0.25">
      <c r="A14" s="640" t="s">
        <v>908</v>
      </c>
      <c r="B14" s="640"/>
      <c r="C14" s="642" t="s">
        <v>928</v>
      </c>
      <c r="D14" s="642"/>
      <c r="E14" s="642"/>
      <c r="F14" s="642"/>
      <c r="G14" s="642"/>
      <c r="H14" s="642"/>
      <c r="I14" s="642"/>
      <c r="J14" s="642"/>
      <c r="K14" s="642"/>
      <c r="L14" s="642"/>
      <c r="M14" s="642"/>
      <c r="N14" s="642"/>
      <c r="O14" s="642"/>
      <c r="P14" s="642"/>
      <c r="Q14" s="642"/>
      <c r="R14" s="642"/>
      <c r="S14" s="642"/>
      <c r="T14" s="642"/>
      <c r="U14" s="642"/>
      <c r="V14" s="642"/>
      <c r="W14" s="642"/>
      <c r="X14" s="642"/>
    </row>
    <row r="15" spans="1:24" ht="42.75" customHeight="1" x14ac:dyDescent="0.25">
      <c r="A15" s="640" t="s">
        <v>907</v>
      </c>
      <c r="B15" s="640"/>
      <c r="C15" s="641" t="s">
        <v>927</v>
      </c>
      <c r="D15" s="641"/>
      <c r="E15" s="641"/>
      <c r="F15" s="641"/>
      <c r="G15" s="641"/>
      <c r="H15" s="641"/>
      <c r="I15" s="641"/>
      <c r="J15" s="641"/>
      <c r="K15" s="641"/>
      <c r="L15" s="641"/>
      <c r="M15" s="641"/>
      <c r="N15" s="641"/>
      <c r="O15" s="641"/>
      <c r="P15" s="641"/>
      <c r="Q15" s="641"/>
      <c r="R15" s="641"/>
      <c r="S15" s="641"/>
      <c r="T15" s="641"/>
      <c r="U15" s="641"/>
      <c r="V15" s="641"/>
      <c r="W15" s="641"/>
      <c r="X15" s="641"/>
    </row>
    <row r="16" spans="1:24" ht="42.75" customHeight="1" x14ac:dyDescent="0.25">
      <c r="A16" s="640" t="s">
        <v>906</v>
      </c>
      <c r="B16" s="640"/>
      <c r="C16" s="642" t="s">
        <v>926</v>
      </c>
      <c r="D16" s="642"/>
      <c r="E16" s="642"/>
      <c r="F16" s="642"/>
      <c r="G16" s="642"/>
      <c r="H16" s="642"/>
      <c r="I16" s="642"/>
      <c r="J16" s="642"/>
      <c r="K16" s="642"/>
      <c r="L16" s="642"/>
      <c r="M16" s="642"/>
      <c r="N16" s="642"/>
      <c r="O16" s="642"/>
      <c r="P16" s="642"/>
      <c r="Q16" s="642"/>
      <c r="R16" s="642"/>
      <c r="S16" s="642"/>
      <c r="T16" s="642"/>
      <c r="U16" s="642"/>
      <c r="V16" s="642"/>
      <c r="W16" s="642"/>
      <c r="X16" s="642"/>
    </row>
    <row r="17" spans="1:24" ht="42.75" customHeight="1" x14ac:dyDescent="0.25">
      <c r="A17" s="640" t="s">
        <v>905</v>
      </c>
      <c r="B17" s="640"/>
      <c r="C17" s="641" t="s">
        <v>925</v>
      </c>
      <c r="D17" s="641"/>
      <c r="E17" s="641"/>
      <c r="F17" s="641"/>
      <c r="G17" s="641"/>
      <c r="H17" s="641"/>
      <c r="I17" s="641"/>
      <c r="J17" s="641"/>
      <c r="K17" s="641"/>
      <c r="L17" s="641"/>
      <c r="M17" s="641"/>
      <c r="N17" s="641"/>
      <c r="O17" s="641"/>
      <c r="P17" s="641"/>
      <c r="Q17" s="641"/>
      <c r="R17" s="641"/>
      <c r="S17" s="641"/>
      <c r="T17" s="641"/>
      <c r="U17" s="641"/>
      <c r="V17" s="641"/>
      <c r="W17" s="641"/>
      <c r="X17" s="641"/>
    </row>
    <row r="18" spans="1:24" ht="64.5" customHeight="1" x14ac:dyDescent="0.25">
      <c r="A18" s="640" t="s">
        <v>904</v>
      </c>
      <c r="B18" s="640"/>
      <c r="C18" s="642" t="s">
        <v>924</v>
      </c>
      <c r="D18" s="642"/>
      <c r="E18" s="642"/>
      <c r="F18" s="642"/>
      <c r="G18" s="642"/>
      <c r="H18" s="642"/>
      <c r="I18" s="642"/>
      <c r="J18" s="642"/>
      <c r="K18" s="642"/>
      <c r="L18" s="642"/>
      <c r="M18" s="642"/>
      <c r="N18" s="642"/>
      <c r="O18" s="642"/>
      <c r="P18" s="642"/>
      <c r="Q18" s="642"/>
      <c r="R18" s="642"/>
      <c r="S18" s="642"/>
      <c r="T18" s="642"/>
      <c r="U18" s="642"/>
      <c r="V18" s="642"/>
      <c r="W18" s="642"/>
      <c r="X18" s="642"/>
    </row>
    <row r="19" spans="1:24" ht="42.75" customHeight="1" x14ac:dyDescent="0.25">
      <c r="A19" s="640" t="s">
        <v>903</v>
      </c>
      <c r="B19" s="640"/>
      <c r="C19" s="642" t="s">
        <v>923</v>
      </c>
      <c r="D19" s="642"/>
      <c r="E19" s="642"/>
      <c r="F19" s="642"/>
      <c r="G19" s="642"/>
      <c r="H19" s="642"/>
      <c r="I19" s="642"/>
      <c r="J19" s="642"/>
      <c r="K19" s="642"/>
      <c r="L19" s="642"/>
      <c r="M19" s="642"/>
      <c r="N19" s="642"/>
      <c r="O19" s="642"/>
      <c r="P19" s="642"/>
      <c r="Q19" s="642"/>
      <c r="R19" s="642"/>
      <c r="S19" s="642"/>
      <c r="T19" s="642"/>
      <c r="U19" s="642"/>
      <c r="V19" s="642"/>
      <c r="W19" s="642"/>
      <c r="X19" s="642"/>
    </row>
    <row r="20" spans="1:24" ht="52.5" customHeight="1" x14ac:dyDescent="0.25">
      <c r="A20" s="640" t="s">
        <v>902</v>
      </c>
      <c r="B20" s="640"/>
      <c r="C20" s="642" t="s">
        <v>922</v>
      </c>
      <c r="D20" s="642"/>
      <c r="E20" s="642"/>
      <c r="F20" s="642"/>
      <c r="G20" s="642"/>
      <c r="H20" s="642"/>
      <c r="I20" s="642"/>
      <c r="J20" s="642"/>
      <c r="K20" s="642"/>
      <c r="L20" s="642"/>
      <c r="M20" s="642"/>
      <c r="N20" s="642"/>
      <c r="O20" s="642"/>
      <c r="P20" s="642"/>
      <c r="Q20" s="642"/>
      <c r="R20" s="642"/>
      <c r="S20" s="642"/>
      <c r="T20" s="642"/>
      <c r="U20" s="642"/>
      <c r="V20" s="642"/>
      <c r="W20" s="642"/>
      <c r="X20" s="642"/>
    </row>
    <row r="21" spans="1:24" ht="42.75" customHeight="1" x14ac:dyDescent="0.25">
      <c r="A21" s="640" t="s">
        <v>901</v>
      </c>
      <c r="B21" s="640"/>
      <c r="C21" s="642" t="s">
        <v>921</v>
      </c>
      <c r="D21" s="642"/>
      <c r="E21" s="642"/>
      <c r="F21" s="642"/>
      <c r="G21" s="642"/>
      <c r="H21" s="642"/>
      <c r="I21" s="642"/>
      <c r="J21" s="642"/>
      <c r="K21" s="642"/>
      <c r="L21" s="642"/>
      <c r="M21" s="642"/>
      <c r="N21" s="642"/>
      <c r="O21" s="642"/>
      <c r="P21" s="642"/>
      <c r="Q21" s="642"/>
      <c r="R21" s="642"/>
      <c r="S21" s="642"/>
      <c r="T21" s="642"/>
      <c r="U21" s="642"/>
      <c r="V21" s="642"/>
      <c r="W21" s="642"/>
      <c r="X21" s="642"/>
    </row>
    <row r="22" spans="1:24" ht="42.75" customHeight="1" x14ac:dyDescent="0.25">
      <c r="A22" s="640" t="s">
        <v>900</v>
      </c>
      <c r="B22" s="640"/>
      <c r="C22" s="642" t="s">
        <v>920</v>
      </c>
      <c r="D22" s="642"/>
      <c r="E22" s="642"/>
      <c r="F22" s="642"/>
      <c r="G22" s="642"/>
      <c r="H22" s="642"/>
      <c r="I22" s="642"/>
      <c r="J22" s="642"/>
      <c r="K22" s="642"/>
      <c r="L22" s="642"/>
      <c r="M22" s="642"/>
      <c r="N22" s="642"/>
      <c r="O22" s="642"/>
      <c r="P22" s="642"/>
      <c r="Q22" s="642"/>
      <c r="R22" s="642"/>
      <c r="S22" s="642"/>
      <c r="T22" s="642"/>
      <c r="U22" s="642"/>
      <c r="V22" s="642"/>
      <c r="W22" s="642"/>
      <c r="X22" s="642"/>
    </row>
  </sheetData>
  <sheetProtection algorithmName="SHA-512" hashValue="nMVsqjk36PTSEODLKUmbf9XXfROYVZ03nVS5lvY/tJihvvW0TIYg7Yk2MRkTfRbXrCPThrLc9KHDYjG2WVpIVg==" saltValue="Q7t3QjA4Cy63P0eMkmFsFQ==" spinCount="100000" sheet="1" objects="1" scenarios="1" selectLockedCells="1"/>
  <mergeCells count="29">
    <mergeCell ref="A1:X2"/>
    <mergeCell ref="A21:B21"/>
    <mergeCell ref="C21:X21"/>
    <mergeCell ref="A22:B22"/>
    <mergeCell ref="C22:X22"/>
    <mergeCell ref="A18:B18"/>
    <mergeCell ref="C18:X18"/>
    <mergeCell ref="A19:B19"/>
    <mergeCell ref="C19:X19"/>
    <mergeCell ref="A20:B20"/>
    <mergeCell ref="C20:X20"/>
    <mergeCell ref="A15:B15"/>
    <mergeCell ref="C15:X15"/>
    <mergeCell ref="A16:B16"/>
    <mergeCell ref="C16:X16"/>
    <mergeCell ref="A17:B17"/>
    <mergeCell ref="C17:X17"/>
    <mergeCell ref="A12:B12"/>
    <mergeCell ref="C12:X12"/>
    <mergeCell ref="A13:B13"/>
    <mergeCell ref="C13:X13"/>
    <mergeCell ref="A14:B14"/>
    <mergeCell ref="C14:X14"/>
    <mergeCell ref="A9:B9"/>
    <mergeCell ref="C9:X9"/>
    <mergeCell ref="A10:B10"/>
    <mergeCell ref="C10:X10"/>
    <mergeCell ref="A11:B11"/>
    <mergeCell ref="C11:X1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C2FAC-870D-4AB8-8C9F-871CBB55BAF6}">
  <sheetPr>
    <tabColor rgb="FF5BD76D"/>
  </sheetPr>
  <dimension ref="A1:AV573"/>
  <sheetViews>
    <sheetView topLeftCell="A16" workbookViewId="0">
      <selection activeCell="I26" sqref="I26"/>
    </sheetView>
  </sheetViews>
  <sheetFormatPr defaultRowHeight="18.75" x14ac:dyDescent="0.25"/>
  <cols>
    <col min="1" max="1" width="1.85546875" style="145" customWidth="1"/>
    <col min="2" max="2" width="31.140625" style="146" customWidth="1"/>
    <col min="3" max="3" width="13.5703125" style="145" bestFit="1" customWidth="1"/>
    <col min="4" max="4" width="13.28515625" style="145" bestFit="1" customWidth="1"/>
    <col min="5" max="10" width="14.140625" style="145" customWidth="1"/>
    <col min="11" max="11" width="10.7109375" style="145" bestFit="1" customWidth="1"/>
    <col min="12" max="14" width="13.28515625" style="145" bestFit="1" customWidth="1"/>
    <col min="15" max="16" width="11.5703125" style="145" bestFit="1" customWidth="1"/>
    <col min="17" max="21" width="9.140625" style="145"/>
    <col min="22" max="48" width="9.140625" style="146"/>
    <col min="49" max="16384" width="9.140625" style="145"/>
  </cols>
  <sheetData>
    <row r="1" spans="1:21" ht="8.25" customHeight="1" thickBot="1" x14ac:dyDescent="0.3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21" ht="38.25" customHeight="1" thickBot="1" x14ac:dyDescent="0.3">
      <c r="A2" s="147"/>
      <c r="B2" s="644"/>
      <c r="C2" s="687" t="s">
        <v>366</v>
      </c>
      <c r="D2" s="687"/>
      <c r="E2" s="687"/>
      <c r="F2" s="687"/>
      <c r="G2" s="687"/>
      <c r="H2" s="687"/>
      <c r="I2" s="688"/>
      <c r="J2" s="147"/>
      <c r="K2" s="147"/>
      <c r="L2" s="147"/>
      <c r="M2" s="147"/>
      <c r="N2" s="147"/>
      <c r="O2" s="147"/>
      <c r="P2" s="146"/>
      <c r="Q2" s="146"/>
      <c r="R2" s="146"/>
      <c r="S2" s="146"/>
      <c r="T2" s="146"/>
      <c r="U2" s="146"/>
    </row>
    <row r="3" spans="1:21" ht="19.5" thickBot="1" x14ac:dyDescent="0.3">
      <c r="A3" s="147"/>
      <c r="B3" s="645"/>
      <c r="C3" s="668"/>
      <c r="D3" s="669"/>
      <c r="E3" s="669"/>
      <c r="F3" s="669"/>
      <c r="G3" s="670"/>
      <c r="H3" s="392" t="s">
        <v>365</v>
      </c>
      <c r="I3" s="251">
        <v>0.25</v>
      </c>
      <c r="J3" s="147"/>
      <c r="K3" s="186"/>
      <c r="L3" s="147"/>
      <c r="M3" s="147"/>
      <c r="N3" s="147"/>
      <c r="O3" s="147"/>
      <c r="P3" s="146"/>
      <c r="Q3" s="146"/>
      <c r="R3" s="146"/>
      <c r="S3" s="146"/>
      <c r="T3" s="146"/>
      <c r="U3" s="146"/>
    </row>
    <row r="4" spans="1:21" ht="41.25" customHeight="1" thickBot="1" x14ac:dyDescent="0.3">
      <c r="A4" s="147"/>
      <c r="B4" s="645"/>
      <c r="C4" s="671" t="s">
        <v>140</v>
      </c>
      <c r="D4" s="672"/>
      <c r="E4" s="673" t="s">
        <v>30</v>
      </c>
      <c r="F4" s="674"/>
      <c r="G4" s="675"/>
      <c r="H4" s="673" t="s">
        <v>29</v>
      </c>
      <c r="I4" s="675"/>
      <c r="J4" s="147"/>
      <c r="K4" s="147"/>
      <c r="L4" s="147"/>
      <c r="M4" s="147"/>
      <c r="N4" s="147"/>
      <c r="O4" s="147"/>
      <c r="P4" s="146"/>
      <c r="Q4" s="146"/>
      <c r="R4" s="146"/>
      <c r="S4" s="146"/>
      <c r="T4" s="146"/>
      <c r="U4" s="146"/>
    </row>
    <row r="5" spans="1:21" ht="33.75" customHeight="1" thickBot="1" x14ac:dyDescent="0.3">
      <c r="A5" s="147"/>
      <c r="B5" s="646"/>
      <c r="C5" s="681" t="s">
        <v>364</v>
      </c>
      <c r="D5" s="682"/>
      <c r="E5" s="682"/>
      <c r="F5" s="682"/>
      <c r="G5" s="683"/>
      <c r="H5" s="676" t="s">
        <v>138</v>
      </c>
      <c r="I5" s="677"/>
      <c r="J5" s="147"/>
      <c r="K5" s="147"/>
      <c r="L5" s="147"/>
      <c r="M5" s="147"/>
      <c r="N5" s="147"/>
      <c r="O5" s="147"/>
      <c r="P5" s="146"/>
      <c r="Q5" s="146"/>
      <c r="R5" s="146"/>
      <c r="S5" s="146"/>
      <c r="T5" s="146"/>
      <c r="U5" s="146"/>
    </row>
    <row r="6" spans="1:21" ht="19.5" thickBot="1" x14ac:dyDescent="0.3">
      <c r="A6" s="147"/>
      <c r="B6" s="678" t="s">
        <v>363</v>
      </c>
      <c r="C6" s="679"/>
      <c r="D6" s="679"/>
      <c r="E6" s="679"/>
      <c r="F6" s="679"/>
      <c r="G6" s="679"/>
      <c r="H6" s="679"/>
      <c r="I6" s="680"/>
      <c r="J6" s="147"/>
      <c r="K6" s="147"/>
      <c r="L6" s="147"/>
      <c r="M6" s="147"/>
      <c r="N6" s="147"/>
      <c r="O6" s="147"/>
      <c r="P6" s="146"/>
      <c r="Q6" s="146"/>
      <c r="R6" s="146"/>
      <c r="S6" s="146"/>
      <c r="T6" s="146"/>
      <c r="U6" s="146"/>
    </row>
    <row r="7" spans="1:21" ht="19.5" thickBot="1" x14ac:dyDescent="0.3">
      <c r="A7" s="147"/>
      <c r="B7" s="684" t="s">
        <v>362</v>
      </c>
      <c r="C7" s="685"/>
      <c r="D7" s="685"/>
      <c r="E7" s="685"/>
      <c r="F7" s="685"/>
      <c r="G7" s="685"/>
      <c r="H7" s="685"/>
      <c r="I7" s="686"/>
      <c r="J7" s="147"/>
      <c r="K7" s="147"/>
      <c r="L7" s="147"/>
      <c r="M7" s="147"/>
      <c r="N7" s="147"/>
      <c r="O7" s="147"/>
      <c r="P7" s="146"/>
      <c r="Q7" s="146"/>
      <c r="R7" s="146"/>
      <c r="S7" s="146"/>
      <c r="T7" s="146"/>
      <c r="U7" s="146"/>
    </row>
    <row r="8" spans="1:21" ht="19.5" thickBot="1" x14ac:dyDescent="0.3">
      <c r="A8" s="147"/>
      <c r="B8" s="649" t="s">
        <v>361</v>
      </c>
      <c r="C8" s="650"/>
      <c r="D8" s="650"/>
      <c r="E8" s="650"/>
      <c r="F8" s="650"/>
      <c r="G8" s="650"/>
      <c r="H8" s="650"/>
      <c r="I8" s="651"/>
      <c r="J8" s="147"/>
      <c r="K8" s="147"/>
      <c r="L8" s="147"/>
      <c r="M8" s="147"/>
      <c r="N8" s="147"/>
      <c r="O8" s="147"/>
      <c r="P8" s="146"/>
      <c r="Q8" s="146"/>
      <c r="R8" s="146"/>
      <c r="S8" s="146"/>
      <c r="T8" s="146"/>
      <c r="U8" s="146"/>
    </row>
    <row r="9" spans="1:21" s="146" customFormat="1" ht="39" customHeight="1" x14ac:dyDescent="0.25">
      <c r="A9" s="147"/>
      <c r="B9" s="645"/>
      <c r="C9" s="655" t="s">
        <v>360</v>
      </c>
      <c r="D9" s="656"/>
      <c r="E9" s="656"/>
      <c r="F9" s="656"/>
      <c r="G9" s="656"/>
      <c r="H9" s="656"/>
      <c r="I9" s="657"/>
      <c r="J9" s="147"/>
      <c r="K9" s="147"/>
      <c r="L9" s="147"/>
      <c r="M9" s="147"/>
      <c r="N9" s="147"/>
      <c r="O9" s="147"/>
    </row>
    <row r="10" spans="1:21" s="146" customFormat="1" ht="31.5" x14ac:dyDescent="0.25">
      <c r="A10" s="147"/>
      <c r="B10" s="645"/>
      <c r="C10" s="176" t="s">
        <v>324</v>
      </c>
      <c r="D10" s="161" t="s">
        <v>323</v>
      </c>
      <c r="E10" s="161" t="s">
        <v>322</v>
      </c>
      <c r="F10" s="161" t="s">
        <v>321</v>
      </c>
      <c r="G10" s="161" t="s">
        <v>320</v>
      </c>
      <c r="H10" s="161" t="s">
        <v>319</v>
      </c>
      <c r="I10" s="160" t="s">
        <v>318</v>
      </c>
      <c r="J10" s="147"/>
      <c r="K10" s="147"/>
      <c r="L10" s="147"/>
      <c r="M10" s="147"/>
      <c r="N10" s="147"/>
      <c r="O10" s="147"/>
    </row>
    <row r="11" spans="1:21" s="146" customFormat="1" x14ac:dyDescent="0.25">
      <c r="A11" s="147"/>
      <c r="B11" s="645"/>
      <c r="C11" s="159">
        <v>50</v>
      </c>
      <c r="D11" s="185">
        <v>100</v>
      </c>
      <c r="E11" s="169">
        <f>IFERROR((1-$I$3)*'Цены сегментыне'!D23,"по запросу")</f>
        <v>305.19230769230774</v>
      </c>
      <c r="F11" s="169">
        <f>IFERROR((1-$I$3)*'Цены сегментыне'!E23,"по запросу")</f>
        <v>302.53846153846149</v>
      </c>
      <c r="G11" s="169">
        <f>IFERROR((1-$I$3)*'Цены сегментыне'!F23,"по запросу")</f>
        <v>294.57692307692304</v>
      </c>
      <c r="H11" s="169">
        <f>IFERROR((1-$I$3)*'Цены сегментыне'!G23,"по запросу")</f>
        <v>291.92307692307691</v>
      </c>
      <c r="I11" s="156">
        <f>IFERROR((1-$I$3)*'Цены сегментыне'!H23,"по запросу")</f>
        <v>289.26923076923072</v>
      </c>
      <c r="J11" s="147"/>
      <c r="K11" s="147"/>
      <c r="L11" s="147"/>
      <c r="M11" s="147"/>
      <c r="N11" s="147"/>
      <c r="O11" s="147"/>
    </row>
    <row r="12" spans="1:21" s="146" customFormat="1" x14ac:dyDescent="0.25">
      <c r="A12" s="147"/>
      <c r="B12" s="645"/>
      <c r="C12" s="155">
        <v>63</v>
      </c>
      <c r="D12" s="184">
        <v>100</v>
      </c>
      <c r="E12" s="166">
        <f>IFERROR((1-$I$3)*'Цены сегментыне'!D24,"по запросу")</f>
        <v>278.65384615384613</v>
      </c>
      <c r="F12" s="166">
        <f>IFERROR((1-$I$3)*'Цены сегментыне'!E24,"по запросу")</f>
        <v>272.01923076923072</v>
      </c>
      <c r="G12" s="166">
        <f>IFERROR((1-$I$3)*'Цены сегментыне'!F24,"по запросу")</f>
        <v>262.73076923076917</v>
      </c>
      <c r="H12" s="166">
        <f>IFERROR((1-$I$3)*'Цены сегментыне'!G24,"по запросу")</f>
        <v>258.74999999999994</v>
      </c>
      <c r="I12" s="152">
        <f>IFERROR((1-$I$3)*'Цены сегментыне'!H24,"по запросу")</f>
        <v>256.09615384615381</v>
      </c>
      <c r="J12" s="147"/>
      <c r="K12" s="147"/>
      <c r="L12" s="147"/>
      <c r="M12" s="147"/>
      <c r="N12" s="147"/>
      <c r="O12" s="147"/>
    </row>
    <row r="13" spans="1:21" s="146" customFormat="1" x14ac:dyDescent="0.25">
      <c r="A13" s="147"/>
      <c r="B13" s="645"/>
      <c r="C13" s="159">
        <v>75</v>
      </c>
      <c r="D13" s="185">
        <v>100</v>
      </c>
      <c r="E13" s="169">
        <f>IFERROR((1-$I$3)*'Цены сегментыне'!D25,"по запросу")</f>
        <v>623.65384615384608</v>
      </c>
      <c r="F13" s="169">
        <f>IFERROR((1-$I$3)*'Цены сегментыне'!E25,"по запросу")</f>
        <v>615.69230769230762</v>
      </c>
      <c r="G13" s="169">
        <f>IFERROR((1-$I$3)*'Цены сегментыне'!F25,"по запросу")</f>
        <v>597.11538461538453</v>
      </c>
      <c r="H13" s="169">
        <f>IFERROR((1-$I$3)*'Цены сегментыне'!G25,"по запросу")</f>
        <v>591.80769230769226</v>
      </c>
      <c r="I13" s="156">
        <f>IFERROR((1-$I$3)*'Цены сегментыне'!H25,"по запросу")</f>
        <v>586.49999999999989</v>
      </c>
      <c r="J13" s="147"/>
      <c r="K13" s="147"/>
      <c r="L13" s="147"/>
      <c r="M13" s="147"/>
      <c r="N13" s="147"/>
      <c r="O13" s="147"/>
    </row>
    <row r="14" spans="1:21" s="146" customFormat="1" x14ac:dyDescent="0.25">
      <c r="A14" s="147"/>
      <c r="B14" s="645"/>
      <c r="C14" s="155">
        <v>90</v>
      </c>
      <c r="D14" s="184">
        <v>100</v>
      </c>
      <c r="E14" s="166">
        <f>IFERROR((1-$I$3)*'Цены сегментыне'!D26,"по запросу")</f>
        <v>651.5192307692306</v>
      </c>
      <c r="F14" s="166">
        <f>IFERROR((1-$I$3)*'Цены сегментыне'!E26,"по запросу")</f>
        <v>639.57692307692298</v>
      </c>
      <c r="G14" s="166">
        <f>IFERROR((1-$I$3)*'Цены сегментыне'!F26,"по запросу")</f>
        <v>647.53846153846143</v>
      </c>
      <c r="H14" s="166">
        <f>IFERROR((1-$I$3)*'Цены сегментыне'!G26,"по запросу")</f>
        <v>639.57692307692298</v>
      </c>
      <c r="I14" s="152">
        <f>IFERROR((1-$I$3)*'Цены сегментыне'!H26,"по запросу")</f>
        <v>632.94230769230762</v>
      </c>
      <c r="J14" s="147"/>
      <c r="K14" s="147"/>
      <c r="L14" s="147"/>
      <c r="M14" s="147"/>
      <c r="N14" s="147"/>
      <c r="O14" s="147"/>
    </row>
    <row r="15" spans="1:21" s="146" customFormat="1" x14ac:dyDescent="0.25">
      <c r="A15" s="147"/>
      <c r="B15" s="645"/>
      <c r="C15" s="159">
        <v>110</v>
      </c>
      <c r="D15" s="185">
        <v>150</v>
      </c>
      <c r="E15" s="169">
        <f>IFERROR((1-$I$3)*'Цены сегментыне'!D27,"по запросу")</f>
        <v>773.59615384615381</v>
      </c>
      <c r="F15" s="169">
        <f>IFERROR((1-$I$3)*'Цены сегментыне'!E27,"по запросу")</f>
        <v>747.05769230769215</v>
      </c>
      <c r="G15" s="169">
        <f>IFERROR((1-$I$3)*'Цены сегментыне'!F27,"по запросу")</f>
        <v>655.49999999999989</v>
      </c>
      <c r="H15" s="169">
        <f>IFERROR((1-$I$3)*'Цены сегментыне'!G27,"по запросу")</f>
        <v>635.59615384615381</v>
      </c>
      <c r="I15" s="156">
        <f>IFERROR((1-$I$3)*'Цены сегментыне'!H27,"по запросу")</f>
        <v>619.67307692307679</v>
      </c>
      <c r="J15" s="147"/>
      <c r="K15" s="147"/>
      <c r="L15" s="147"/>
      <c r="M15" s="147"/>
      <c r="N15" s="147"/>
      <c r="O15" s="147"/>
    </row>
    <row r="16" spans="1:21" s="146" customFormat="1" x14ac:dyDescent="0.25">
      <c r="A16" s="147"/>
      <c r="B16" s="645"/>
      <c r="C16" s="155">
        <v>125</v>
      </c>
      <c r="D16" s="184">
        <v>150</v>
      </c>
      <c r="E16" s="166">
        <f>IFERROR((1-$I$3)*'Цены сегментыне'!D28,"по запросу")</f>
        <v>1531.2692307692305</v>
      </c>
      <c r="F16" s="166">
        <f>IFERROR((1-$I$3)*'Цены сегментыне'!E28,"по запросу")</f>
        <v>1491.4615384615381</v>
      </c>
      <c r="G16" s="166">
        <f>IFERROR((1-$I$3)*'Цены сегментыне'!F28,"по запросу")</f>
        <v>1470.2307692307691</v>
      </c>
      <c r="H16" s="166">
        <f>IFERROR((1-$I$3)*'Цены сегментыне'!G28,"по запросу")</f>
        <v>1443.6923076923076</v>
      </c>
      <c r="I16" s="152">
        <f>IFERROR((1-$I$3)*'Цены сегментыне'!H28,"по запросу")</f>
        <v>1421.1346153846152</v>
      </c>
      <c r="J16" s="147"/>
      <c r="K16" s="147"/>
      <c r="L16" s="147"/>
      <c r="M16" s="147"/>
      <c r="N16" s="147"/>
      <c r="O16" s="147"/>
    </row>
    <row r="17" spans="1:15" s="146" customFormat="1" x14ac:dyDescent="0.25">
      <c r="A17" s="147"/>
      <c r="B17" s="645"/>
      <c r="C17" s="159">
        <v>140</v>
      </c>
      <c r="D17" s="185">
        <v>150</v>
      </c>
      <c r="E17" s="169">
        <f>IFERROR((1-$I$3)*'Цены сегментыне'!D29,"по запросу")</f>
        <v>2113.788461538461</v>
      </c>
      <c r="F17" s="169">
        <f>IFERROR((1-$I$3)*'Цены сегментыне'!E29,"по запросу")</f>
        <v>2066.0192307692305</v>
      </c>
      <c r="G17" s="169">
        <f>IFERROR((1-$I$3)*'Цены сегментыне'!F29,"по запросу")</f>
        <v>1840.4423076923076</v>
      </c>
      <c r="H17" s="169">
        <f>IFERROR((1-$I$3)*'Цены сегментыне'!G29,"по запросу")</f>
        <v>1805.9423076923076</v>
      </c>
      <c r="I17" s="156">
        <f>IFERROR((1-$I$3)*'Цены сегментыне'!H29,"по запросу")</f>
        <v>1778.0769230769229</v>
      </c>
      <c r="J17" s="147"/>
      <c r="K17" s="147"/>
      <c r="L17" s="147"/>
      <c r="M17" s="147"/>
      <c r="N17" s="147"/>
      <c r="O17" s="147"/>
    </row>
    <row r="18" spans="1:15" s="146" customFormat="1" x14ac:dyDescent="0.25">
      <c r="A18" s="147"/>
      <c r="B18" s="645"/>
      <c r="C18" s="155">
        <v>160</v>
      </c>
      <c r="D18" s="184">
        <v>200</v>
      </c>
      <c r="E18" s="166">
        <f>IFERROR((1-$I$3)*'Цены сегментыне'!D30,"по запросу")</f>
        <v>1460.9423076923076</v>
      </c>
      <c r="F18" s="166">
        <f>IFERROR((1-$I$3)*'Цены сегментыне'!E30,"по запросу")</f>
        <v>1378.6730769230767</v>
      </c>
      <c r="G18" s="166">
        <f>IFERROR((1-$I$3)*'Цены сегментыне'!F30,"по запросу")</f>
        <v>1285.7884615384612</v>
      </c>
      <c r="H18" s="166">
        <f>IFERROR((1-$I$3)*'Цены сегментыне'!G30,"по запросу")</f>
        <v>1230.0576923076922</v>
      </c>
      <c r="I18" s="152">
        <f>IFERROR((1-$I$3)*'Цены сегментыне'!H30,"по запросу")</f>
        <v>1184.9423076923076</v>
      </c>
      <c r="J18" s="147"/>
      <c r="K18" s="147"/>
      <c r="L18" s="147"/>
      <c r="M18" s="147"/>
      <c r="N18" s="147"/>
      <c r="O18" s="147"/>
    </row>
    <row r="19" spans="1:15" s="146" customFormat="1" x14ac:dyDescent="0.25">
      <c r="A19" s="147"/>
      <c r="B19" s="645"/>
      <c r="C19" s="159">
        <v>180</v>
      </c>
      <c r="D19" s="185">
        <v>200</v>
      </c>
      <c r="E19" s="169">
        <f>IFERROR((1-$I$3)*'Цены сегментыне'!D31,"по запросу")</f>
        <v>2897.9999999999995</v>
      </c>
      <c r="F19" s="169">
        <f>IFERROR((1-$I$3)*'Цены сегментыне'!E31,"по запросу")</f>
        <v>2797.1538461538457</v>
      </c>
      <c r="G19" s="169">
        <f>IFERROR((1-$I$3)*'Цены сегментыне'!F31,"по запросу")</f>
        <v>2513.1923076923072</v>
      </c>
      <c r="H19" s="169">
        <f>IFERROR((1-$I$3)*'Цены сегментыне'!G31,"по запросу")</f>
        <v>2440.2115384615381</v>
      </c>
      <c r="I19" s="156">
        <f>IFERROR((1-$I$3)*'Цены сегментыне'!H31,"по запросу")</f>
        <v>2380.4999999999995</v>
      </c>
      <c r="J19" s="147"/>
      <c r="K19" s="147"/>
      <c r="L19" s="147"/>
      <c r="M19" s="147"/>
      <c r="N19" s="147"/>
      <c r="O19" s="147"/>
    </row>
    <row r="20" spans="1:15" s="146" customFormat="1" x14ac:dyDescent="0.25">
      <c r="A20" s="147"/>
      <c r="B20" s="645"/>
      <c r="C20" s="155">
        <v>200</v>
      </c>
      <c r="D20" s="184">
        <v>230</v>
      </c>
      <c r="E20" s="166">
        <f>IFERROR((1-$I$3)*'Цены сегментыне'!D32,"по запросу")</f>
        <v>2299.5576923076919</v>
      </c>
      <c r="F20" s="166">
        <f>IFERROR((1-$I$3)*'Цены сегментыне'!E32,"по запросу")</f>
        <v>2194.7307692307691</v>
      </c>
      <c r="G20" s="166">
        <f>IFERROR((1-$I$3)*'Цены сегментыне'!F32,"по запросу")</f>
        <v>1974.4615384615381</v>
      </c>
      <c r="H20" s="166">
        <f>IFERROR((1-$I$3)*'Цены сегментыне'!G32,"по запросу")</f>
        <v>1904.134615384615</v>
      </c>
      <c r="I20" s="152">
        <f>IFERROR((1-$I$3)*'Цены сегментыне'!H32,"по запросу")</f>
        <v>1843.0961538461536</v>
      </c>
      <c r="J20" s="147"/>
      <c r="K20" s="147"/>
      <c r="L20" s="147"/>
      <c r="M20" s="147"/>
      <c r="N20" s="147"/>
      <c r="O20" s="147"/>
    </row>
    <row r="21" spans="1:15" s="146" customFormat="1" x14ac:dyDescent="0.25">
      <c r="A21" s="147"/>
      <c r="B21" s="645"/>
      <c r="C21" s="159">
        <v>225</v>
      </c>
      <c r="D21" s="185">
        <v>230</v>
      </c>
      <c r="E21" s="169">
        <f>IFERROR((1-$I$3)*'Цены сегментыне'!D33,"по запросу")</f>
        <v>2356.6153846153843</v>
      </c>
      <c r="F21" s="169">
        <f>IFERROR((1-$I$3)*'Цены сегментыне'!E33,"по запросу")</f>
        <v>2233.2115384615381</v>
      </c>
      <c r="G21" s="169">
        <f>IFERROR((1-$I$3)*'Цены сегментыне'!F33,"по запросу")</f>
        <v>2000.9999999999995</v>
      </c>
      <c r="H21" s="169">
        <f>IFERROR((1-$I$3)*'Цены сегментыне'!G33,"по запросу")</f>
        <v>1914.7499999999995</v>
      </c>
      <c r="I21" s="156">
        <f>IFERROR((1-$I$3)*'Цены сегментыне'!H33,"по запросу")</f>
        <v>1840.4423076923076</v>
      </c>
      <c r="J21" s="147"/>
      <c r="K21" s="147"/>
      <c r="L21" s="147"/>
      <c r="M21" s="147"/>
      <c r="N21" s="147"/>
      <c r="O21" s="147"/>
    </row>
    <row r="22" spans="1:15" s="146" customFormat="1" x14ac:dyDescent="0.25">
      <c r="A22" s="147"/>
      <c r="B22" s="645"/>
      <c r="C22" s="155">
        <v>250</v>
      </c>
      <c r="D22" s="184">
        <v>230</v>
      </c>
      <c r="E22" s="166">
        <f>IFERROR((1-$I$3)*'Цены сегментыне'!D34,"по запросу")</f>
        <v>3550.8461538461534</v>
      </c>
      <c r="F22" s="166">
        <f>IFERROR((1-$I$3)*'Цены сегментыне'!E34,"по запросу")</f>
        <v>3380.9999999999991</v>
      </c>
      <c r="G22" s="166">
        <f>IFERROR((1-$I$3)*'Цены сегментыне'!F34,"по запросу")</f>
        <v>3022.7307692307686</v>
      </c>
      <c r="H22" s="166">
        <f>IFERROR((1-$I$3)*'Цены сегментыне'!G34,"по запросу")</f>
        <v>2899.3269230769224</v>
      </c>
      <c r="I22" s="152">
        <f>IFERROR((1-$I$3)*'Цены сегментыне'!H34,"по запросу")</f>
        <v>2802.4615384615381</v>
      </c>
      <c r="J22" s="147"/>
      <c r="K22" s="147"/>
      <c r="L22" s="147"/>
      <c r="M22" s="147"/>
      <c r="N22" s="147"/>
      <c r="O22" s="147"/>
    </row>
    <row r="23" spans="1:15" s="146" customFormat="1" x14ac:dyDescent="0.25">
      <c r="A23" s="147"/>
      <c r="B23" s="645"/>
      <c r="C23" s="159">
        <v>280</v>
      </c>
      <c r="D23" s="185">
        <v>230</v>
      </c>
      <c r="E23" s="169">
        <f>IFERROR((1-$I$3)*'Цены сегментыне'!D35,"по запросу")</f>
        <v>3496.4423076923072</v>
      </c>
      <c r="F23" s="169">
        <f>IFERROR((1-$I$3)*'Цены сегментыне'!E35,"по запросу")</f>
        <v>3308.01923076923</v>
      </c>
      <c r="G23" s="169">
        <f>IFERROR((1-$I$3)*'Цены сегментыне'!F35,"по запросу")</f>
        <v>2884.7307692307686</v>
      </c>
      <c r="H23" s="169">
        <f>IFERROR((1-$I$3)*'Цены сегментыне'!G35,"по запросу")</f>
        <v>2752.038461538461</v>
      </c>
      <c r="I23" s="156">
        <f>IFERROR((1-$I$3)*'Цены сегментыне'!H35,"по запросу")</f>
        <v>2636.5961538461534</v>
      </c>
      <c r="J23" s="147"/>
      <c r="K23" s="147"/>
      <c r="L23" s="147"/>
      <c r="M23" s="147"/>
      <c r="N23" s="147"/>
      <c r="O23" s="147"/>
    </row>
    <row r="24" spans="1:15" s="146" customFormat="1" x14ac:dyDescent="0.25">
      <c r="A24" s="147"/>
      <c r="B24" s="645"/>
      <c r="C24" s="155">
        <v>315</v>
      </c>
      <c r="D24" s="184">
        <v>230</v>
      </c>
      <c r="E24" s="166">
        <f>IFERROR((1-$I$3)*'Цены сегментыне'!D36,"по запросу")</f>
        <v>4555.326923076922</v>
      </c>
      <c r="F24" s="166">
        <f>IFERROR((1-$I$3)*'Цены сегментыне'!E36,"по запросу")</f>
        <v>4296.576923076922</v>
      </c>
      <c r="G24" s="166">
        <f>IFERROR((1-$I$3)*'Цены сегментыне'!F36,"по запросу")</f>
        <v>3744.576923076922</v>
      </c>
      <c r="H24" s="166">
        <f>IFERROR((1-$I$3)*'Цены сегментыне'!G36,"по запросу")</f>
        <v>3561.4615384615381</v>
      </c>
      <c r="I24" s="152">
        <f>IFERROR((1-$I$3)*'Цены сегментыне'!H36,"по запросу")</f>
        <v>3410.1923076923072</v>
      </c>
      <c r="J24" s="147"/>
      <c r="K24" s="147"/>
      <c r="L24" s="147"/>
      <c r="M24" s="147"/>
      <c r="N24" s="147"/>
      <c r="O24" s="147"/>
    </row>
    <row r="25" spans="1:15" s="146" customFormat="1" x14ac:dyDescent="0.25">
      <c r="A25" s="147"/>
      <c r="B25" s="645"/>
      <c r="C25" s="159">
        <v>355</v>
      </c>
      <c r="D25" s="185">
        <v>310</v>
      </c>
      <c r="E25" s="169">
        <f>IFERROR((1-$I$3)*'Цены сегментыне'!D37,"по запросу")</f>
        <v>7296.7499999999982</v>
      </c>
      <c r="F25" s="169">
        <f>IFERROR((1-$I$3)*'Цены сегментыне'!E37,"по запросу")</f>
        <v>6817.7307692307686</v>
      </c>
      <c r="G25" s="169">
        <f>IFERROR((1-$I$3)*'Цены сегментыне'!F37,"по запросу")</f>
        <v>5879.5961538461524</v>
      </c>
      <c r="H25" s="169">
        <f>IFERROR((1-$I$3)*'Цены сегментыне'!G37,"по запросу")</f>
        <v>5526.6346153846143</v>
      </c>
      <c r="I25" s="156">
        <f>IFERROR((1-$I$3)*'Цены сегментыне'!H37,"по запросу")</f>
        <v>5240.0192307692305</v>
      </c>
      <c r="J25" s="147"/>
      <c r="K25" s="147"/>
      <c r="L25" s="147"/>
      <c r="M25" s="147"/>
      <c r="N25" s="147"/>
      <c r="O25" s="147"/>
    </row>
    <row r="26" spans="1:15" s="146" customFormat="1" x14ac:dyDescent="0.25">
      <c r="A26" s="147"/>
      <c r="B26" s="645"/>
      <c r="C26" s="155">
        <v>400</v>
      </c>
      <c r="D26" s="184">
        <v>310</v>
      </c>
      <c r="E26" s="166">
        <f>IFERROR((1-$I$3)*'Цены сегментыне'!D38,"по запросу")</f>
        <v>7345.8461538461524</v>
      </c>
      <c r="F26" s="166">
        <f>IFERROR((1-$I$3)*'Цены сегментыне'!E38,"по запросу")</f>
        <v>6852.2307692307686</v>
      </c>
      <c r="G26" s="166">
        <f>IFERROR((1-$I$3)*'Цены сегментыне'!F38,"по запросу")</f>
        <v>5960.538461538461</v>
      </c>
      <c r="H26" s="166">
        <f>IFERROR((1-$I$3)*'Цены сегментыне'!G38,"по запросу")</f>
        <v>5619.5192307692305</v>
      </c>
      <c r="I26" s="152">
        <f>IFERROR((1-$I$3)*'Цены сегментыне'!H38,"по запросу")</f>
        <v>5328.9230769230762</v>
      </c>
      <c r="J26" s="147"/>
      <c r="K26" s="147"/>
      <c r="L26" s="147"/>
      <c r="M26" s="147"/>
      <c r="N26" s="147"/>
      <c r="O26" s="147"/>
    </row>
    <row r="27" spans="1:15" s="146" customFormat="1" x14ac:dyDescent="0.25">
      <c r="A27" s="147"/>
      <c r="B27" s="645"/>
      <c r="C27" s="159">
        <v>450</v>
      </c>
      <c r="D27" s="185">
        <v>360</v>
      </c>
      <c r="E27" s="169">
        <f>IFERROR((1-$I$3)*'Цены сегментыне'!D39,"по запросу")</f>
        <v>13396.615384615383</v>
      </c>
      <c r="F27" s="169">
        <f>IFERROR((1-$I$3)*'Цены сегментыне'!E39,"по запросу")</f>
        <v>12543.403846153844</v>
      </c>
      <c r="G27" s="169">
        <f>IFERROR((1-$I$3)*'Цены сегментыне'!F39,"по запросу")</f>
        <v>10786.55769230769</v>
      </c>
      <c r="H27" s="169">
        <f>IFERROR((1-$I$3)*'Цены сегментыне'!G39,"по запросу")</f>
        <v>10188.115384615383</v>
      </c>
      <c r="I27" s="156">
        <f>IFERROR((1-$I$3)*'Цены сегментыне'!H39,"по запросу")</f>
        <v>9681.2307692307677</v>
      </c>
      <c r="J27" s="147"/>
      <c r="K27" s="147"/>
      <c r="L27" s="147"/>
      <c r="M27" s="147"/>
      <c r="N27" s="147"/>
      <c r="O27" s="147"/>
    </row>
    <row r="28" spans="1:15" s="146" customFormat="1" x14ac:dyDescent="0.25">
      <c r="A28" s="147"/>
      <c r="B28" s="645"/>
      <c r="C28" s="155">
        <v>500</v>
      </c>
      <c r="D28" s="184">
        <v>360</v>
      </c>
      <c r="E28" s="166">
        <f>IFERROR((1-$I$3)*'Цены сегментыне'!D40,"по запросу")</f>
        <v>12555.346153846152</v>
      </c>
      <c r="F28" s="166">
        <f>IFERROR((1-$I$3)*'Цены сегментыне'!E40,"по запросу")</f>
        <v>11619.865384615383</v>
      </c>
      <c r="G28" s="166">
        <f>IFERROR((1-$I$3)*'Цены сегментыне'!F40,"по запросу")</f>
        <v>9857.7115384615372</v>
      </c>
      <c r="H28" s="166">
        <f>IFERROR((1-$I$3)*'Цены сегментыне'!G40,"по запросу")</f>
        <v>9192.9230769230762</v>
      </c>
      <c r="I28" s="152">
        <f>IFERROR((1-$I$3)*'Цены сегментыне'!H40,"по запросу")</f>
        <v>8636.9423076923049</v>
      </c>
      <c r="J28" s="147"/>
      <c r="K28" s="147"/>
      <c r="L28" s="147"/>
      <c r="M28" s="147"/>
      <c r="N28" s="147"/>
      <c r="O28" s="147"/>
    </row>
    <row r="29" spans="1:15" s="146" customFormat="1" x14ac:dyDescent="0.25">
      <c r="A29" s="147"/>
      <c r="B29" s="645"/>
      <c r="C29" s="159">
        <v>560</v>
      </c>
      <c r="D29" s="185">
        <v>480</v>
      </c>
      <c r="E29" s="169">
        <f>IFERROR((1-$I$3)*'Цены сегментыне'!D41,"по запросу")</f>
        <v>21652.730769230766</v>
      </c>
      <c r="F29" s="169">
        <f>IFERROR((1-$I$3)*'Цены сегментыне'!E41,"по запросу")</f>
        <v>19893.230769230766</v>
      </c>
      <c r="G29" s="169">
        <f>IFERROR((1-$I$3)*'Цены сегментыне'!F41,"по запросу")</f>
        <v>16437.923076923074</v>
      </c>
      <c r="H29" s="169">
        <f>IFERROR((1-$I$3)*'Цены сегментыне'!G41,"по запросу")</f>
        <v>15170.711538461537</v>
      </c>
      <c r="I29" s="156">
        <f>IFERROR((1-$I$3)*'Цены сегментыне'!H41,"по запросу")</f>
        <v>14114.480769230766</v>
      </c>
      <c r="J29" s="147"/>
      <c r="K29" s="147"/>
      <c r="L29" s="147"/>
      <c r="M29" s="147"/>
      <c r="N29" s="147"/>
      <c r="O29" s="147"/>
    </row>
    <row r="30" spans="1:15" s="146" customFormat="1" x14ac:dyDescent="0.25">
      <c r="A30" s="147"/>
      <c r="B30" s="645"/>
      <c r="C30" s="155">
        <v>630</v>
      </c>
      <c r="D30" s="184">
        <v>480</v>
      </c>
      <c r="E30" s="166">
        <f>IFERROR((1-$I$3)*'Цены сегментыне'!D42,"по запросу")</f>
        <v>22459.499999999996</v>
      </c>
      <c r="F30" s="166">
        <f>IFERROR((1-$I$3)*'Цены сегментыне'!E42,"по запросу")</f>
        <v>20292.63461538461</v>
      </c>
      <c r="G30" s="166">
        <f>IFERROR((1-$I$3)*'Цены сегментыне'!F42,"по запросу")</f>
        <v>17166.403846153844</v>
      </c>
      <c r="H30" s="166">
        <f>IFERROR((1-$I$3)*'Цены сегментыне'!G42,"по запросу")</f>
        <v>15632.480769230766</v>
      </c>
      <c r="I30" s="152">
        <f>IFERROR((1-$I$3)*'Цены сегментыне'!H42,"по запросу")</f>
        <v>14405.07692307692</v>
      </c>
      <c r="J30" s="147"/>
      <c r="K30" s="147"/>
      <c r="L30" s="147"/>
      <c r="M30" s="147"/>
      <c r="N30" s="147"/>
      <c r="O30" s="147"/>
    </row>
    <row r="31" spans="1:15" s="146" customFormat="1" x14ac:dyDescent="0.25">
      <c r="A31" s="147"/>
      <c r="B31" s="645"/>
      <c r="C31" s="159">
        <v>710</v>
      </c>
      <c r="D31" s="185">
        <v>585</v>
      </c>
      <c r="E31" s="169" t="str">
        <f>IFERROR((1-$I$3)*'Цены сегментыне'!D43,"по запросу")</f>
        <v>по запросу</v>
      </c>
      <c r="F31" s="169" t="str">
        <f>IFERROR((1-$I$3)*'Цены сегментыне'!E43,"по запросу")</f>
        <v>по запросу</v>
      </c>
      <c r="G31" s="169" t="str">
        <f>IFERROR((1-$I$3)*'Цены сегментыне'!F43,"по запросу")</f>
        <v>по запросу</v>
      </c>
      <c r="H31" s="169" t="str">
        <f>IFERROR((1-$I$3)*'Цены сегментыне'!G43,"по запросу")</f>
        <v>по запросу</v>
      </c>
      <c r="I31" s="156" t="str">
        <f>IFERROR((1-$I$3)*'Цены сегментыне'!H43,"по запросу")</f>
        <v>по запросу</v>
      </c>
      <c r="J31" s="147"/>
      <c r="K31" s="147"/>
      <c r="L31" s="147"/>
      <c r="M31" s="147"/>
      <c r="N31" s="147"/>
      <c r="O31" s="147"/>
    </row>
    <row r="32" spans="1:15" s="146" customFormat="1" x14ac:dyDescent="0.25">
      <c r="A32" s="147"/>
      <c r="B32" s="645"/>
      <c r="C32" s="155">
        <v>800</v>
      </c>
      <c r="D32" s="184">
        <v>675</v>
      </c>
      <c r="E32" s="166" t="str">
        <f>IFERROR((1-$I$3)*'Цены сегментыне'!D44,"по запросу")</f>
        <v>по запросу</v>
      </c>
      <c r="F32" s="166" t="str">
        <f>IFERROR((1-$I$3)*'Цены сегментыне'!E44,"по запросу")</f>
        <v>по запросу</v>
      </c>
      <c r="G32" s="166" t="str">
        <f>IFERROR((1-$I$3)*'Цены сегментыне'!F44,"по запросу")</f>
        <v>по запросу</v>
      </c>
      <c r="H32" s="166" t="str">
        <f>IFERROR((1-$I$3)*'Цены сегментыне'!G44,"по запросу")</f>
        <v>по запросу</v>
      </c>
      <c r="I32" s="152" t="str">
        <f>IFERROR((1-$I$3)*'Цены сегментыне'!H44,"по запросу")</f>
        <v>по запросу</v>
      </c>
      <c r="J32" s="147"/>
      <c r="K32" s="147"/>
      <c r="L32" s="147"/>
      <c r="M32" s="147"/>
      <c r="N32" s="147"/>
      <c r="O32" s="147"/>
    </row>
    <row r="33" spans="1:16" s="146" customFormat="1" x14ac:dyDescent="0.25">
      <c r="A33" s="147"/>
      <c r="B33" s="645"/>
      <c r="C33" s="159">
        <v>900</v>
      </c>
      <c r="D33" s="185">
        <v>720</v>
      </c>
      <c r="E33" s="169" t="str">
        <f>IFERROR((1-$I$3)*'Цены сегментыне'!D45,"по запросу")</f>
        <v>по запросу</v>
      </c>
      <c r="F33" s="169" t="str">
        <f>IFERROR((1-$I$3)*'Цены сегментыне'!E45,"по запросу")</f>
        <v>по запросу</v>
      </c>
      <c r="G33" s="169" t="str">
        <f>IFERROR((1-$I$3)*'Цены сегментыне'!F45,"по запросу")</f>
        <v>по запросу</v>
      </c>
      <c r="H33" s="169" t="str">
        <f>IFERROR((1-$I$3)*'Цены сегментыне'!G45,"по запросу")</f>
        <v>по запросу</v>
      </c>
      <c r="I33" s="156" t="str">
        <f>IFERROR((1-$I$3)*'Цены сегментыне'!H45,"по запросу")</f>
        <v>по запросу</v>
      </c>
      <c r="J33" s="147"/>
      <c r="K33" s="147"/>
      <c r="L33" s="147"/>
      <c r="M33" s="147"/>
      <c r="N33" s="147"/>
      <c r="O33" s="147"/>
    </row>
    <row r="34" spans="1:16" s="146" customFormat="1" x14ac:dyDescent="0.25">
      <c r="A34" s="147"/>
      <c r="B34" s="645"/>
      <c r="C34" s="155">
        <v>1000</v>
      </c>
      <c r="D34" s="184">
        <v>720</v>
      </c>
      <c r="E34" s="166" t="str">
        <f>IFERROR((1-$I$3)*'Цены сегментыне'!D46,"по запросу")</f>
        <v>по запросу</v>
      </c>
      <c r="F34" s="166" t="str">
        <f>IFERROR((1-$I$3)*'Цены сегментыне'!E46,"по запросу")</f>
        <v>по запросу</v>
      </c>
      <c r="G34" s="166" t="str">
        <f>IFERROR((1-$I$3)*'Цены сегментыне'!F46,"по запросу")</f>
        <v>по запросу</v>
      </c>
      <c r="H34" s="166" t="str">
        <f>IFERROR((1-$I$3)*'Цены сегментыне'!G46,"по запросу")</f>
        <v>по запросу</v>
      </c>
      <c r="I34" s="152" t="str">
        <f>IFERROR((1-$I$3)*'Цены сегментыне'!H46,"по запросу")</f>
        <v>по запросу</v>
      </c>
      <c r="J34" s="147"/>
      <c r="K34" s="147"/>
      <c r="L34" s="147"/>
      <c r="M34" s="147"/>
      <c r="N34" s="147"/>
      <c r="O34" s="147"/>
    </row>
    <row r="35" spans="1:16" s="146" customFormat="1" ht="19.5" thickBot="1" x14ac:dyDescent="0.3">
      <c r="A35" s="147"/>
      <c r="B35" s="646"/>
      <c r="C35" s="151">
        <v>1200</v>
      </c>
      <c r="D35" s="183">
        <v>800</v>
      </c>
      <c r="E35" s="163" t="str">
        <f>IFERROR((1-$I$3)*'Цены сегментыне'!D47,"по запросу")</f>
        <v>по запросу</v>
      </c>
      <c r="F35" s="163" t="str">
        <f>IFERROR((1-$I$3)*'Цены сегментыне'!E47,"по запросу")</f>
        <v>по запросу</v>
      </c>
      <c r="G35" s="163" t="str">
        <f>IFERROR((1-$I$3)*'Цены сегментыне'!F47,"по запросу")</f>
        <v>по запросу</v>
      </c>
      <c r="H35" s="163" t="str">
        <f>IFERROR((1-$I$3)*'Цены сегментыне'!G47,"по запросу")</f>
        <v>по запросу</v>
      </c>
      <c r="I35" s="148" t="str">
        <f>IFERROR((1-$I$3)*'Цены сегментыне'!H47,"по запросу")</f>
        <v>по запросу</v>
      </c>
      <c r="J35" s="147"/>
      <c r="K35" s="147"/>
      <c r="L35" s="147"/>
      <c r="M35" s="147"/>
      <c r="N35" s="147"/>
      <c r="O35" s="147"/>
    </row>
    <row r="36" spans="1:16" s="146" customFormat="1" ht="39" customHeight="1" x14ac:dyDescent="0.25">
      <c r="A36" s="147"/>
      <c r="B36" s="644"/>
      <c r="C36" s="655" t="s">
        <v>359</v>
      </c>
      <c r="D36" s="656"/>
      <c r="E36" s="656"/>
      <c r="F36" s="656"/>
      <c r="G36" s="656"/>
      <c r="H36" s="656"/>
      <c r="I36" s="657"/>
      <c r="J36" s="655" t="s">
        <v>358</v>
      </c>
      <c r="K36" s="656"/>
      <c r="L36" s="656"/>
      <c r="M36" s="656"/>
      <c r="N36" s="656"/>
      <c r="O36" s="656"/>
      <c r="P36" s="657"/>
    </row>
    <row r="37" spans="1:16" s="146" customFormat="1" ht="31.5" x14ac:dyDescent="0.25">
      <c r="A37" s="147"/>
      <c r="B37" s="645"/>
      <c r="C37" s="176" t="s">
        <v>324</v>
      </c>
      <c r="D37" s="161" t="s">
        <v>323</v>
      </c>
      <c r="E37" s="161" t="s">
        <v>322</v>
      </c>
      <c r="F37" s="161" t="s">
        <v>348</v>
      </c>
      <c r="G37" s="161" t="s">
        <v>320</v>
      </c>
      <c r="H37" s="161" t="s">
        <v>319</v>
      </c>
      <c r="I37" s="160" t="s">
        <v>351</v>
      </c>
      <c r="J37" s="176" t="s">
        <v>324</v>
      </c>
      <c r="K37" s="161" t="s">
        <v>323</v>
      </c>
      <c r="L37" s="161" t="s">
        <v>322</v>
      </c>
      <c r="M37" s="161" t="s">
        <v>348</v>
      </c>
      <c r="N37" s="161" t="s">
        <v>320</v>
      </c>
      <c r="O37" s="161" t="s">
        <v>319</v>
      </c>
      <c r="P37" s="160" t="s">
        <v>351</v>
      </c>
    </row>
    <row r="38" spans="1:16" s="146" customFormat="1" x14ac:dyDescent="0.25">
      <c r="A38" s="147"/>
      <c r="B38" s="645"/>
      <c r="C38" s="159">
        <v>50</v>
      </c>
      <c r="D38" s="182">
        <v>80</v>
      </c>
      <c r="E38" s="169">
        <f>IFERROR((1-$I$3)*'Цены сегментыне'!D50,"по запросу")</f>
        <v>134.01923076923075</v>
      </c>
      <c r="F38" s="169">
        <f>IFERROR((1-$I$3)*'Цены сегментыне'!E50,"по запросу")</f>
        <v>126.05769230769228</v>
      </c>
      <c r="G38" s="169">
        <f>IFERROR((1-$I$3)*'Цены сегментыне'!F50,"по запросу")</f>
        <v>115.44230769230768</v>
      </c>
      <c r="H38" s="169">
        <f>IFERROR((1-$I$3)*'Цены сегментыне'!G50,"по запросу")</f>
        <v>110.13461538461536</v>
      </c>
      <c r="I38" s="156">
        <f>IFERROR((1-$I$3)*'Цены сегментыне'!H50,"по запросу")</f>
        <v>103.49999999999997</v>
      </c>
      <c r="J38" s="159">
        <v>50</v>
      </c>
      <c r="K38" s="182">
        <v>80</v>
      </c>
      <c r="L38" s="169">
        <f>IFERROR((1-$I$3)*'Цены сегментыне'!K50,"по запросу")</f>
        <v>241.49999999999994</v>
      </c>
      <c r="M38" s="169">
        <f>IFERROR((1-$I$3)*'Цены сегментыне'!L50,"по запросу")</f>
        <v>228.2307692307692</v>
      </c>
      <c r="N38" s="169">
        <f>IFERROR((1-$I$3)*'Цены сегментыне'!M50,"по запросу")</f>
        <v>212.30769230769226</v>
      </c>
      <c r="O38" s="169">
        <f>IFERROR((1-$I$3)*'Цены сегментыне'!N50,"по запросу")</f>
        <v>203.01923076923072</v>
      </c>
      <c r="P38" s="156">
        <f>IFERROR((1-$I$3)*'Цены сегментыне'!O50,"по запросу")</f>
        <v>196.38461538461536</v>
      </c>
    </row>
    <row r="39" spans="1:16" s="146" customFormat="1" x14ac:dyDescent="0.25">
      <c r="A39" s="147"/>
      <c r="B39" s="645"/>
      <c r="C39" s="155">
        <v>63</v>
      </c>
      <c r="D39" s="181">
        <v>80</v>
      </c>
      <c r="E39" s="166">
        <f>IFERROR((1-$I$3)*'Цены сегментыне'!D51,"по запросу")</f>
        <v>187.09615384615381</v>
      </c>
      <c r="F39" s="166">
        <f>IFERROR((1-$I$3)*'Цены сегментыне'!E51,"по запросу")</f>
        <v>172.49999999999997</v>
      </c>
      <c r="G39" s="166">
        <f>IFERROR((1-$I$3)*'Цены сегментыне'!F51,"по запросу")</f>
        <v>157.90384615384613</v>
      </c>
      <c r="H39" s="166">
        <f>IFERROR((1-$I$3)*'Цены сегментыне'!G51,"по запросу")</f>
        <v>145.96153846153845</v>
      </c>
      <c r="I39" s="152">
        <f>IFERROR((1-$I$3)*'Цены сегментыне'!H51,"по запросу")</f>
        <v>139.32692307692307</v>
      </c>
      <c r="J39" s="155">
        <v>63</v>
      </c>
      <c r="K39" s="181">
        <v>80</v>
      </c>
      <c r="L39" s="166">
        <f>IFERROR((1-$I$3)*'Цены сегментыне'!K51,"по запросу")</f>
        <v>330.40384615384613</v>
      </c>
      <c r="M39" s="166">
        <f>IFERROR((1-$I$3)*'Цены сегментыне'!L51,"по запросу")</f>
        <v>309.17307692307691</v>
      </c>
      <c r="N39" s="166">
        <f>IFERROR((1-$I$3)*'Цены сегментыне'!M51,"по запросу")</f>
        <v>285.28846153846149</v>
      </c>
      <c r="O39" s="166">
        <f>IFERROR((1-$I$3)*'Цены сегментыне'!N51,"по запросу")</f>
        <v>269.36538461538453</v>
      </c>
      <c r="P39" s="152">
        <f>IFERROR((1-$I$3)*'Цены сегментыне'!O51,"по запросу")</f>
        <v>258.74999999999994</v>
      </c>
    </row>
    <row r="40" spans="1:16" s="146" customFormat="1" x14ac:dyDescent="0.25">
      <c r="A40" s="147"/>
      <c r="B40" s="645"/>
      <c r="C40" s="159">
        <v>75</v>
      </c>
      <c r="D40" s="182">
        <v>70</v>
      </c>
      <c r="E40" s="169">
        <f>IFERROR((1-$I$3)*'Цены сегментыне'!D52,"по запросу")</f>
        <v>213.63461538461536</v>
      </c>
      <c r="F40" s="169">
        <f>IFERROR((1-$I$3)*'Цены сегментыне'!E52,"по запросу")</f>
        <v>196.38461538461536</v>
      </c>
      <c r="G40" s="169">
        <f>IFERROR((1-$I$3)*'Цены сегментыне'!F52,"по запросу")</f>
        <v>177.80769230769226</v>
      </c>
      <c r="H40" s="169">
        <f>IFERROR((1-$I$3)*'Цены сегментыне'!G52,"по запросу")</f>
        <v>164.53846153846152</v>
      </c>
      <c r="I40" s="156">
        <f>IFERROR((1-$I$3)*'Цены сегментыне'!H52,"по запросу")</f>
        <v>152.59615384615381</v>
      </c>
      <c r="J40" s="159">
        <v>75</v>
      </c>
      <c r="K40" s="182">
        <v>70</v>
      </c>
      <c r="L40" s="169">
        <f>IFERROR((1-$I$3)*'Цены сегментыне'!K52,"по запросу")</f>
        <v>417.98076923076917</v>
      </c>
      <c r="M40" s="169">
        <f>IFERROR((1-$I$3)*'Цены сегментыне'!L52,"по запросу")</f>
        <v>390.11538461538453</v>
      </c>
      <c r="N40" s="169">
        <f>IFERROR((1-$I$3)*'Цены сегментыне'!M52,"по запросу")</f>
        <v>358.26923076923072</v>
      </c>
      <c r="O40" s="169">
        <f>IFERROR((1-$I$3)*'Цены сегментыне'!N52,"по запросу")</f>
        <v>335.7115384615384</v>
      </c>
      <c r="P40" s="156">
        <f>IFERROR((1-$I$3)*'Цены сегментыне'!O52,"по запросу")</f>
        <v>318.4615384615384</v>
      </c>
    </row>
    <row r="41" spans="1:16" s="146" customFormat="1" x14ac:dyDescent="0.25">
      <c r="A41" s="147"/>
      <c r="B41" s="645"/>
      <c r="C41" s="155">
        <v>90</v>
      </c>
      <c r="D41" s="181">
        <v>110</v>
      </c>
      <c r="E41" s="166">
        <f>IFERROR((1-$I$3)*'Цены сегментыне'!D53,"по запросу")</f>
        <v>396.74999999999989</v>
      </c>
      <c r="F41" s="166">
        <f>IFERROR((1-$I$3)*'Цены сегментыне'!E53,"по запросу")</f>
        <v>358.26923076923072</v>
      </c>
      <c r="G41" s="166">
        <f>IFERROR((1-$I$3)*'Цены сегментыне'!F53,"по запросу")</f>
        <v>321.11538461538453</v>
      </c>
      <c r="H41" s="166">
        <f>IFERROR((1-$I$3)*'Цены сегментыне'!G53,"по запросу")</f>
        <v>293.24999999999994</v>
      </c>
      <c r="I41" s="152">
        <f>IFERROR((1-$I$3)*'Цены сегментыне'!H53,"по запросу")</f>
        <v>270.69230769230762</v>
      </c>
      <c r="J41" s="155">
        <v>90</v>
      </c>
      <c r="K41" s="181">
        <v>150</v>
      </c>
      <c r="L41" s="166">
        <f>IFERROR((1-$I$3)*'Цены сегментыне'!K53,"по запросу")</f>
        <v>786.86538461538453</v>
      </c>
      <c r="M41" s="166">
        <f>IFERROR((1-$I$3)*'Цены сегментыне'!L53,"по запросу")</f>
        <v>712.55769230769215</v>
      </c>
      <c r="N41" s="166">
        <f>IFERROR((1-$I$3)*'Цены сегментыне'!M53,"по запросу")</f>
        <v>636.92307692307679</v>
      </c>
      <c r="O41" s="166">
        <f>IFERROR((1-$I$3)*'Цены сегментыне'!N53,"по запросу")</f>
        <v>582.5192307692306</v>
      </c>
      <c r="P41" s="152">
        <f>IFERROR((1-$I$3)*'Цены сегментыне'!O53,"по запросу")</f>
        <v>540.05769230769226</v>
      </c>
    </row>
    <row r="42" spans="1:16" s="146" customFormat="1" x14ac:dyDescent="0.25">
      <c r="A42" s="147"/>
      <c r="B42" s="645"/>
      <c r="C42" s="159">
        <v>110</v>
      </c>
      <c r="D42" s="182">
        <v>110</v>
      </c>
      <c r="E42" s="169">
        <f>IFERROR((1-$I$3)*'Цены сегментыне'!D54,"по запросу")</f>
        <v>501.57692307692298</v>
      </c>
      <c r="F42" s="169">
        <f>IFERROR((1-$I$3)*'Цены сегментыне'!E54,"по запросу")</f>
        <v>453.80769230769226</v>
      </c>
      <c r="G42" s="169">
        <f>IFERROR((1-$I$3)*'Цены сегментыне'!F54,"по запросу")</f>
        <v>406.03846153846143</v>
      </c>
      <c r="H42" s="169">
        <f>IFERROR((1-$I$3)*'Цены сегментыне'!G54,"по запросу")</f>
        <v>370.2115384615384</v>
      </c>
      <c r="I42" s="156">
        <f>IFERROR((1-$I$3)*'Цены сегментыне'!H54,"по запросу")</f>
        <v>337.03846153846149</v>
      </c>
      <c r="J42" s="159">
        <v>110</v>
      </c>
      <c r="K42" s="182">
        <v>150</v>
      </c>
      <c r="L42" s="169">
        <f>IFERROR((1-$I$3)*'Цены сегментыне'!K54,"по запросу")</f>
        <v>996.51923076923049</v>
      </c>
      <c r="M42" s="169">
        <f>IFERROR((1-$I$3)*'Цены сегментыне'!L54,"по запросу")</f>
        <v>899.65384615384608</v>
      </c>
      <c r="N42" s="169">
        <f>IFERROR((1-$I$3)*'Цены сегментыне'!M54,"по запросу")</f>
        <v>804.11538461538453</v>
      </c>
      <c r="O42" s="169">
        <f>IFERROR((1-$I$3)*'Цены сегментыне'!N54,"по запросу")</f>
        <v>733.78846153846143</v>
      </c>
      <c r="P42" s="156">
        <f>IFERROR((1-$I$3)*'Цены сегментыне'!O54,"по запросу")</f>
        <v>671.42307692307679</v>
      </c>
    </row>
    <row r="43" spans="1:16" s="146" customFormat="1" x14ac:dyDescent="0.25">
      <c r="A43" s="147"/>
      <c r="B43" s="645"/>
      <c r="C43" s="155">
        <v>125</v>
      </c>
      <c r="D43" s="181">
        <v>110</v>
      </c>
      <c r="E43" s="166">
        <f>IFERROR((1-$I$3)*'Цены сегментыне'!D55,"по запросу")</f>
        <v>667.44230769230762</v>
      </c>
      <c r="F43" s="166">
        <f>IFERROR((1-$I$3)*'Цены сегментыне'!E55,"по запросу")</f>
        <v>593.13461538461524</v>
      </c>
      <c r="G43" s="166">
        <f>IFERROR((1-$I$3)*'Цены сегментыне'!F55,"по запросу")</f>
        <v>518.82692307692298</v>
      </c>
      <c r="H43" s="166">
        <f>IFERROR((1-$I$3)*'Цены сегментыне'!G55,"по запросу")</f>
        <v>469.73076923076911</v>
      </c>
      <c r="I43" s="152">
        <f>IFERROR((1-$I$3)*'Цены сегментыне'!H55,"по запросу")</f>
        <v>424.61538461538453</v>
      </c>
      <c r="J43" s="155">
        <v>125</v>
      </c>
      <c r="K43" s="181">
        <v>150</v>
      </c>
      <c r="L43" s="166">
        <f>IFERROR((1-$I$3)*'Цены сегментыне'!K55,"по запросу")</f>
        <v>1249.9615384615381</v>
      </c>
      <c r="M43" s="166">
        <f>IFERROR((1-$I$3)*'Цены сегментыне'!L55,"по запросу")</f>
        <v>1115.9423076923076</v>
      </c>
      <c r="N43" s="166">
        <f>IFERROR((1-$I$3)*'Цены сегментыне'!M55,"по запросу")</f>
        <v>981.92307692307679</v>
      </c>
      <c r="O43" s="166">
        <f>IFERROR((1-$I$3)*'Цены сегментыне'!N55,"по запросу")</f>
        <v>891.69230769230751</v>
      </c>
      <c r="P43" s="152">
        <f>IFERROR((1-$I$3)*'Цены сегментыне'!O55,"по запросу")</f>
        <v>813.40384615384608</v>
      </c>
    </row>
    <row r="44" spans="1:16" s="146" customFormat="1" x14ac:dyDescent="0.25">
      <c r="A44" s="147"/>
      <c r="B44" s="645"/>
      <c r="C44" s="159">
        <v>140</v>
      </c>
      <c r="D44" s="182">
        <v>140</v>
      </c>
      <c r="E44" s="169">
        <f>IFERROR((1-$I$3)*'Цены сегментыне'!D56,"по запросу")</f>
        <v>920.88461538461524</v>
      </c>
      <c r="F44" s="169">
        <f>IFERROR((1-$I$3)*'Цены сегментыне'!E56,"по запросу")</f>
        <v>810.74999999999977</v>
      </c>
      <c r="G44" s="169">
        <f>IFERROR((1-$I$3)*'Цены сегментыне'!F56,"по запросу")</f>
        <v>701.94230769230762</v>
      </c>
      <c r="H44" s="169">
        <f>IFERROR((1-$I$3)*'Цены сегментыне'!G56,"по запросу")</f>
        <v>622.32692307692298</v>
      </c>
      <c r="I44" s="156">
        <f>IFERROR((1-$I$3)*'Цены сегментыне'!H56,"по запросу")</f>
        <v>557.30769230769226</v>
      </c>
      <c r="J44" s="159">
        <v>140</v>
      </c>
      <c r="K44" s="182">
        <v>150</v>
      </c>
      <c r="L44" s="169">
        <f>IFERROR((1-$I$3)*'Цены сегментыне'!K56,"по запросу")</f>
        <v>1494.1153846153843</v>
      </c>
      <c r="M44" s="169">
        <f>IFERROR((1-$I$3)*'Цены сегментыне'!L56,"по запросу")</f>
        <v>1333.5576923076922</v>
      </c>
      <c r="N44" s="169">
        <f>IFERROR((1-$I$3)*'Цены сегментыне'!M56,"по запросу")</f>
        <v>1169.0192307692305</v>
      </c>
      <c r="O44" s="169">
        <f>IFERROR((1-$I$3)*'Цены сегментыне'!N56,"по запросу")</f>
        <v>1053.5769230769229</v>
      </c>
      <c r="P44" s="156">
        <f>IFERROR((1-$I$3)*'Цены сегментыне'!O56,"по запросу")</f>
        <v>958.03846153846143</v>
      </c>
    </row>
    <row r="45" spans="1:16" s="146" customFormat="1" x14ac:dyDescent="0.25">
      <c r="A45" s="147"/>
      <c r="B45" s="645"/>
      <c r="C45" s="155">
        <v>160</v>
      </c>
      <c r="D45" s="181">
        <v>180</v>
      </c>
      <c r="E45" s="166">
        <f>IFERROR((1-$I$3)*'Цены сегментыне'!D57,"по запросу")</f>
        <v>1321.6153846153845</v>
      </c>
      <c r="F45" s="166">
        <f>IFERROR((1-$I$3)*'Цены сегментыне'!E57,"по запросу")</f>
        <v>1145.1346153846152</v>
      </c>
      <c r="G45" s="166">
        <f>IFERROR((1-$I$3)*'Цены сегментыне'!F57,"по запросу")</f>
        <v>976.61538461538453</v>
      </c>
      <c r="H45" s="166">
        <f>IFERROR((1-$I$3)*'Цены сегментыне'!G57,"по запросу")</f>
        <v>857.19230769230751</v>
      </c>
      <c r="I45" s="152">
        <f>IFERROR((1-$I$3)*'Цены сегментыне'!H57,"по запросу")</f>
        <v>756.34615384615381</v>
      </c>
      <c r="J45" s="155">
        <v>160</v>
      </c>
      <c r="K45" s="181">
        <v>200</v>
      </c>
      <c r="L45" s="166">
        <f>IFERROR((1-$I$3)*'Цены сегментыне'!K57,"по запросу")</f>
        <v>2108.4807692307691</v>
      </c>
      <c r="M45" s="166">
        <f>IFERROR((1-$I$3)*'Цены сегментыне'!L57,"по запросу")</f>
        <v>1847.0769230769229</v>
      </c>
      <c r="N45" s="166">
        <f>IFERROR((1-$I$3)*'Цены сегментыне'!M57,"по запросу")</f>
        <v>1597.6153846153843</v>
      </c>
      <c r="O45" s="166">
        <f>IFERROR((1-$I$3)*'Цены сегментыне'!N57,"по запросу")</f>
        <v>1422.4615384615381</v>
      </c>
      <c r="P45" s="152">
        <f>IFERROR((1-$I$3)*'Цены сегментыне'!O57,"по запросу")</f>
        <v>1273.8461538461536</v>
      </c>
    </row>
    <row r="46" spans="1:16" s="146" customFormat="1" x14ac:dyDescent="0.25">
      <c r="A46" s="147"/>
      <c r="B46" s="645"/>
      <c r="C46" s="159">
        <v>180</v>
      </c>
      <c r="D46" s="182">
        <v>180</v>
      </c>
      <c r="E46" s="169">
        <f>IFERROR((1-$I$3)*'Цены сегментыне'!D58,"по запросу")</f>
        <v>1629.4615384615381</v>
      </c>
      <c r="F46" s="169">
        <f>IFERROR((1-$I$3)*'Цены сегментыне'!E58,"по запросу")</f>
        <v>1407.8653846153843</v>
      </c>
      <c r="G46" s="169">
        <f>IFERROR((1-$I$3)*'Цены сегментыне'!F58,"по запросу")</f>
        <v>1194.2307692307691</v>
      </c>
      <c r="H46" s="169">
        <f>IFERROR((1-$I$3)*'Цены сегментыне'!G58,"по запросу")</f>
        <v>1037.653846153846</v>
      </c>
      <c r="I46" s="156">
        <f>IFERROR((1-$I$3)*'Цены сегментыне'!H58,"по запросу")</f>
        <v>906.28846153846143</v>
      </c>
      <c r="J46" s="159">
        <v>180</v>
      </c>
      <c r="K46" s="182">
        <v>190</v>
      </c>
      <c r="L46" s="169">
        <f>IFERROR((1-$I$3)*'Цены сегментыне'!K58,"по запросу")</f>
        <v>2579.538461538461</v>
      </c>
      <c r="M46" s="169">
        <f>IFERROR((1-$I$3)*'Цены сегментыне'!L58,"по запросу")</f>
        <v>2255.7692307692305</v>
      </c>
      <c r="N46" s="169">
        <f>IFERROR((1-$I$3)*'Цены сегментыне'!M58,"по запросу")</f>
        <v>1937.3076923076922</v>
      </c>
      <c r="O46" s="169">
        <f>IFERROR((1-$I$3)*'Цены сегментыне'!N58,"по запросу")</f>
        <v>1707.7499999999995</v>
      </c>
      <c r="P46" s="156">
        <f>IFERROR((1-$I$3)*'Цены сегментыне'!O58,"по запросу")</f>
        <v>1514.0192307692305</v>
      </c>
    </row>
    <row r="47" spans="1:16" s="146" customFormat="1" x14ac:dyDescent="0.25">
      <c r="A47" s="147"/>
      <c r="B47" s="645"/>
      <c r="C47" s="155">
        <v>200</v>
      </c>
      <c r="D47" s="181">
        <v>180</v>
      </c>
      <c r="E47" s="166">
        <f>IFERROR((1-$I$3)*'Цены сегментыне'!D59,"по запросу")</f>
        <v>1966.4999999999995</v>
      </c>
      <c r="F47" s="166">
        <f>IFERROR((1-$I$3)*'Цены сегментыне'!E59,"по запросу")</f>
        <v>1686.5192307692305</v>
      </c>
      <c r="G47" s="166">
        <f>IFERROR((1-$I$3)*'Цены сегментыне'!F59,"по запросу")</f>
        <v>1431.7499999999998</v>
      </c>
      <c r="H47" s="166">
        <f>IFERROR((1-$I$3)*'Цены сегментыне'!G59,"по запросу")</f>
        <v>1240.6730769230767</v>
      </c>
      <c r="I47" s="152">
        <f>IFERROR((1-$I$3)*'Цены сегментыне'!H59,"по запросу")</f>
        <v>1078.7884615384614</v>
      </c>
      <c r="J47" s="155">
        <v>200</v>
      </c>
      <c r="K47" s="181">
        <v>190</v>
      </c>
      <c r="L47" s="166">
        <f>IFERROR((1-$I$3)*'Цены сегментыне'!K59,"по запросу")</f>
        <v>3128.8846153846152</v>
      </c>
      <c r="M47" s="166">
        <f>IFERROR((1-$I$3)*'Цены сегментыне'!L59,"по запросу")</f>
        <v>2710.9038461538457</v>
      </c>
      <c r="N47" s="166">
        <f>IFERROR((1-$I$3)*'Цены сегментыне'!M59,"по запросу")</f>
        <v>2326.0961538461534</v>
      </c>
      <c r="O47" s="166">
        <f>IFERROR((1-$I$3)*'Цены сегментыне'!N59,"по запросу")</f>
        <v>2043.4615384615381</v>
      </c>
      <c r="P47" s="152">
        <f>IFERROR((1-$I$3)*'Цены сегментыне'!O59,"по запросу")</f>
        <v>1800.634615384615</v>
      </c>
    </row>
    <row r="48" spans="1:16" s="146" customFormat="1" x14ac:dyDescent="0.25">
      <c r="A48" s="147"/>
      <c r="B48" s="645"/>
      <c r="C48" s="159">
        <v>225</v>
      </c>
      <c r="D48" s="182">
        <v>170</v>
      </c>
      <c r="E48" s="169">
        <f>IFERROR((1-$I$3)*'Цены сегментыне'!D60,"по запросу")</f>
        <v>2440.2115384615381</v>
      </c>
      <c r="F48" s="169">
        <f>IFERROR((1-$I$3)*'Цены сегментыне'!E60,"по запросу")</f>
        <v>2089.9038461538457</v>
      </c>
      <c r="G48" s="169">
        <f>IFERROR((1-$I$3)*'Цены сегментыне'!F60,"по запросу")</f>
        <v>1760.8269230769229</v>
      </c>
      <c r="H48" s="169">
        <f>IFERROR((1-$I$3)*'Цены сегментыне'!G60,"по запросу")</f>
        <v>1515.3461538461536</v>
      </c>
      <c r="I48" s="156">
        <f>IFERROR((1-$I$3)*'Цены сегментыне'!H60,"по запросу")</f>
        <v>1304.3653846153845</v>
      </c>
      <c r="J48" s="159">
        <v>225</v>
      </c>
      <c r="K48" s="182">
        <v>180</v>
      </c>
      <c r="L48" s="169">
        <f>IFERROR((1-$I$3)*'Цены сегментыне'!K60,"по запросу")</f>
        <v>3857.3653846153843</v>
      </c>
      <c r="M48" s="169">
        <f>IFERROR((1-$I$3)*'Цены сегментыне'!L60,"по запросу")</f>
        <v>3337.2115384615381</v>
      </c>
      <c r="N48" s="169">
        <f>IFERROR((1-$I$3)*'Цены сегментыне'!M60,"по запросу")</f>
        <v>2843.5961538461534</v>
      </c>
      <c r="O48" s="169">
        <f>IFERROR((1-$I$3)*'Цены сегментыне'!N60,"по запросу")</f>
        <v>2476.038461538461</v>
      </c>
      <c r="P48" s="156">
        <f>IFERROR((1-$I$3)*'Цены сегментыне'!O60,"по запросу")</f>
        <v>2162.8846153846152</v>
      </c>
    </row>
    <row r="49" spans="1:16" s="146" customFormat="1" x14ac:dyDescent="0.25">
      <c r="A49" s="147"/>
      <c r="B49" s="645"/>
      <c r="C49" s="155">
        <v>250</v>
      </c>
      <c r="D49" s="181">
        <v>170</v>
      </c>
      <c r="E49" s="166">
        <f>IFERROR((1-$I$3)*'Цены сегментыне'!D61,"по запросу")</f>
        <v>3065.1923076923072</v>
      </c>
      <c r="F49" s="166">
        <f>IFERROR((1-$I$3)*'Цены сегментыне'!E61,"по запросу")</f>
        <v>2639.2499999999995</v>
      </c>
      <c r="G49" s="166">
        <f>IFERROR((1-$I$3)*'Цены сегментыне'!F61,"по запросу")</f>
        <v>2234.538461538461</v>
      </c>
      <c r="H49" s="166">
        <f>IFERROR((1-$I$3)*'Цены сегментыне'!G61,"по запросу")</f>
        <v>1924.038461538461</v>
      </c>
      <c r="I49" s="152">
        <f>IFERROR((1-$I$3)*'Цены сегментыне'!H61,"по запросу")</f>
        <v>1682.538461538461</v>
      </c>
      <c r="J49" s="155">
        <v>250</v>
      </c>
      <c r="K49" s="181">
        <v>180</v>
      </c>
      <c r="L49" s="166">
        <f>IFERROR((1-$I$3)*'Цены сегментыне'!K61,"по запросу")</f>
        <v>4875.1153846153838</v>
      </c>
      <c r="M49" s="166">
        <f>IFERROR((1-$I$3)*'Цены сегментыне'!L61,"по запросу")</f>
        <v>4242.1730769230762</v>
      </c>
      <c r="N49" s="166">
        <f>IFERROR((1-$I$3)*'Цены сегментыне'!M61,"по запросу")</f>
        <v>3633.1153846153843</v>
      </c>
      <c r="O49" s="166">
        <f>IFERROR((1-$I$3)*'Цены сегментыне'!N61,"по запросу")</f>
        <v>3171.3461538461534</v>
      </c>
      <c r="P49" s="152">
        <f>IFERROR((1-$I$3)*'Цены сегментыне'!O61,"по запросу")</f>
        <v>2809.0961538461534</v>
      </c>
    </row>
    <row r="50" spans="1:16" s="146" customFormat="1" x14ac:dyDescent="0.25">
      <c r="A50" s="147"/>
      <c r="B50" s="645"/>
      <c r="C50" s="159">
        <v>280</v>
      </c>
      <c r="D50" s="182">
        <v>160</v>
      </c>
      <c r="E50" s="169">
        <f>IFERROR((1-$I$3)*'Цены сегментыне'!D62,"по запросу")</f>
        <v>3759.1730769230762</v>
      </c>
      <c r="F50" s="169">
        <f>IFERROR((1-$I$3)*'Цены сегментыне'!E62,"по запросу")</f>
        <v>3228.4038461538457</v>
      </c>
      <c r="G50" s="169">
        <f>IFERROR((1-$I$3)*'Цены сегментыне'!F62,"по запросу")</f>
        <v>2724.1730769230762</v>
      </c>
      <c r="H50" s="169">
        <f>IFERROR((1-$I$3)*'Цены сегментыне'!G62,"по запросу")</f>
        <v>2351.3076923076919</v>
      </c>
      <c r="I50" s="156">
        <f>IFERROR((1-$I$3)*'Цены сегментыне'!H62,"по запросу")</f>
        <v>2020.9038461538457</v>
      </c>
      <c r="J50" s="159">
        <v>280</v>
      </c>
      <c r="K50" s="182">
        <v>160</v>
      </c>
      <c r="L50" s="169">
        <f>IFERROR((1-$I$3)*'Цены сегментыне'!K62,"по запросу")</f>
        <v>6129.0576923076915</v>
      </c>
      <c r="M50" s="169">
        <f>IFERROR((1-$I$3)*'Цены сегментыне'!L62,"по запросу")</f>
        <v>5306.3653846153838</v>
      </c>
      <c r="N50" s="169">
        <f>IFERROR((1-$I$3)*'Цены сегментыне'!M62,"по запросу")</f>
        <v>4520.826923076922</v>
      </c>
      <c r="O50" s="169">
        <f>IFERROR((1-$I$3)*'Цены сегментыне'!N62,"по запросу")</f>
        <v>3942.288461538461</v>
      </c>
      <c r="P50" s="156">
        <f>IFERROR((1-$I$3)*'Цены сегментыне'!O62,"по запросу")</f>
        <v>3431.4230769230762</v>
      </c>
    </row>
    <row r="51" spans="1:16" s="146" customFormat="1" x14ac:dyDescent="0.25">
      <c r="A51" s="147"/>
      <c r="B51" s="645"/>
      <c r="C51" s="155">
        <v>315</v>
      </c>
      <c r="D51" s="181">
        <v>160</v>
      </c>
      <c r="E51" s="166">
        <f>IFERROR((1-$I$3)*'Цены сегментыне'!D63,"по запросу")</f>
        <v>4818.0576923076915</v>
      </c>
      <c r="F51" s="166">
        <f>IFERROR((1-$I$3)*'Цены сегментыне'!E63,"по запросу")</f>
        <v>4124.076923076922</v>
      </c>
      <c r="G51" s="166">
        <f>IFERROR((1-$I$3)*'Цены сегментыне'!F63,"по запросу")</f>
        <v>3446.01923076923</v>
      </c>
      <c r="H51" s="166">
        <f>IFERROR((1-$I$3)*'Цены сегментыне'!G63,"по запросу")</f>
        <v>2949.7499999999995</v>
      </c>
      <c r="I51" s="152">
        <f>IFERROR((1-$I$3)*'Цены сегментыне'!H63,"по запросу")</f>
        <v>2547.6923076923072</v>
      </c>
      <c r="J51" s="155">
        <v>315</v>
      </c>
      <c r="K51" s="181">
        <v>190</v>
      </c>
      <c r="L51" s="166">
        <f>IFERROR((1-$I$3)*'Цены сегментыне'!K63,"по запросу")</f>
        <v>8180.4807692307677</v>
      </c>
      <c r="M51" s="166">
        <f>IFERROR((1-$I$3)*'Цены сегментыне'!L63,"по запросу")</f>
        <v>7041.9807692307686</v>
      </c>
      <c r="N51" s="166">
        <f>IFERROR((1-$I$3)*'Цены сегментыне'!M63,"по запросу")</f>
        <v>5924.7115384615372</v>
      </c>
      <c r="O51" s="166">
        <f>IFERROR((1-$I$3)*'Цены сегментыне'!N63,"по запросу")</f>
        <v>5111.3076923076915</v>
      </c>
      <c r="P51" s="152">
        <f>IFERROR((1-$I$3)*'Цены сегментыне'!O63,"по запросу")</f>
        <v>4449.1730769230762</v>
      </c>
    </row>
    <row r="52" spans="1:16" s="146" customFormat="1" x14ac:dyDescent="0.25">
      <c r="A52" s="147"/>
      <c r="B52" s="645"/>
      <c r="C52" s="159">
        <v>355</v>
      </c>
      <c r="D52" s="182">
        <v>190</v>
      </c>
      <c r="E52" s="169">
        <f>IFERROR((1-$I$3)*'Цены сегментыне'!D64,"по запросу")</f>
        <v>6584.1923076923067</v>
      </c>
      <c r="F52" s="169">
        <f>IFERROR((1-$I$3)*'Цены сегментыне'!E64,"по запросу")</f>
        <v>5600.9423076923067</v>
      </c>
      <c r="G52" s="169">
        <f>IFERROR((1-$I$3)*'Цены сегментыне'!F64,"по запросу")</f>
        <v>4676.076923076922</v>
      </c>
      <c r="H52" s="169">
        <f>IFERROR((1-$I$3)*'Цены сегментыне'!G64,"по запросу")</f>
        <v>3950.2499999999991</v>
      </c>
      <c r="I52" s="156">
        <f>IFERROR((1-$I$3)*'Цены сегментыне'!H64,"по запросу")</f>
        <v>3363.7499999999991</v>
      </c>
      <c r="J52" s="159">
        <v>355</v>
      </c>
      <c r="K52" s="182">
        <v>210</v>
      </c>
      <c r="L52" s="169">
        <f>IFERROR((1-$I$3)*'Цены сегментыне'!K64,"по запросу")</f>
        <v>10744.096153846152</v>
      </c>
      <c r="M52" s="169">
        <f>IFERROR((1-$I$3)*'Цены сегментыне'!L64,"по запросу")</f>
        <v>9194.2499999999982</v>
      </c>
      <c r="N52" s="169">
        <f>IFERROR((1-$I$3)*'Цены сегментыне'!M64,"по запросу")</f>
        <v>7726.6730769230762</v>
      </c>
      <c r="O52" s="169">
        <f>IFERROR((1-$I$3)*'Цены сегментыне'!N64,"по запросу")</f>
        <v>6584.1923076923067</v>
      </c>
      <c r="P52" s="156">
        <f>IFERROR((1-$I$3)*'Цены сегментыне'!O64,"по запросу")</f>
        <v>5659.326923076922</v>
      </c>
    </row>
    <row r="53" spans="1:16" s="146" customFormat="1" x14ac:dyDescent="0.25">
      <c r="A53" s="147"/>
      <c r="B53" s="645"/>
      <c r="C53" s="155">
        <v>400</v>
      </c>
      <c r="D53" s="181">
        <v>180</v>
      </c>
      <c r="E53" s="166">
        <f>IFERROR((1-$I$3)*'Цены сегментыне'!D65,"по запросу")</f>
        <v>8240.1923076923049</v>
      </c>
      <c r="F53" s="166">
        <f>IFERROR((1-$I$3)*'Цены сегментыне'!E65,"по запросу")</f>
        <v>6975.6346153846143</v>
      </c>
      <c r="G53" s="166">
        <f>IFERROR((1-$I$3)*'Цены сегментыне'!F65,"по запросу")</f>
        <v>5782.7307692307686</v>
      </c>
      <c r="H53" s="166">
        <f>IFERROR((1-$I$3)*'Цены сегментыне'!G65,"по запросу")</f>
        <v>4902.9807692307686</v>
      </c>
      <c r="I53" s="152">
        <f>IFERROR((1-$I$3)*'Цены сегментыне'!H65,"по запросу")</f>
        <v>4161.2307692307686</v>
      </c>
      <c r="J53" s="155">
        <v>400</v>
      </c>
      <c r="K53" s="181">
        <v>220</v>
      </c>
      <c r="L53" s="166">
        <f>IFERROR((1-$I$3)*'Цены сегментыне'!K65,"по запросу")</f>
        <v>13891.557692307688</v>
      </c>
      <c r="M53" s="166">
        <f>IFERROR((1-$I$3)*'Цены сегментыне'!L65,"по запросу")</f>
        <v>11812.269230769229</v>
      </c>
      <c r="N53" s="166">
        <f>IFERROR((1-$I$3)*'Цены сегментыне'!M65,"по запросу")</f>
        <v>9845.7692307692287</v>
      </c>
      <c r="O53" s="166">
        <f>IFERROR((1-$I$3)*'Цены сегментыне'!N65,"по запросу")</f>
        <v>8399.4230769230762</v>
      </c>
      <c r="P53" s="152">
        <f>IFERROR((1-$I$3)*'Цены сегментыне'!O65,"по запросу")</f>
        <v>7179.9807692307686</v>
      </c>
    </row>
    <row r="54" spans="1:16" s="146" customFormat="1" x14ac:dyDescent="0.25">
      <c r="A54" s="147"/>
      <c r="B54" s="645"/>
      <c r="C54" s="159">
        <v>450</v>
      </c>
      <c r="D54" s="182">
        <v>230</v>
      </c>
      <c r="E54" s="169">
        <f>IFERROR((1-$I$3)*'Цены сегментыне'!D66,"по запросу")</f>
        <v>12694.673076923074</v>
      </c>
      <c r="F54" s="169">
        <f>IFERROR((1-$I$3)*'Цены сегментыне'!E66,"по запросу")</f>
        <v>10717.55769230769</v>
      </c>
      <c r="G54" s="169">
        <f>IFERROR((1-$I$3)*'Цены сегментыне'!F66,"по запросу")</f>
        <v>8863.8461538461524</v>
      </c>
      <c r="H54" s="169">
        <f>IFERROR((1-$I$3)*'Цены сегментыне'!G66,"по запросу")</f>
        <v>7475.8846153846143</v>
      </c>
      <c r="I54" s="156">
        <f>IFERROR((1-$I$3)*'Цены сегментыне'!H66,"по запросу")</f>
        <v>6301.5576923076915</v>
      </c>
      <c r="J54" s="159">
        <v>450</v>
      </c>
      <c r="K54" s="182">
        <v>230</v>
      </c>
      <c r="L54" s="169">
        <f>IFERROR((1-$I$3)*'Цены сегментыне'!K66,"по запросу")</f>
        <v>20240.88461538461</v>
      </c>
      <c r="M54" s="169">
        <f>IFERROR((1-$I$3)*'Цены сегментыне'!L66,"по запросу")</f>
        <v>17179.673076923074</v>
      </c>
      <c r="N54" s="169">
        <f>IFERROR((1-$I$3)*'Цены сегментыне'!M66,"по запросу")</f>
        <v>14301.57692307692</v>
      </c>
      <c r="O54" s="169">
        <f>IFERROR((1-$I$3)*'Цены сегментыне'!N66,"по запросу")</f>
        <v>12151.961538461535</v>
      </c>
      <c r="P54" s="156">
        <f>IFERROR((1-$I$3)*'Цены сегментыне'!O66,"по запросу")</f>
        <v>10334.076923076922</v>
      </c>
    </row>
    <row r="55" spans="1:16" s="146" customFormat="1" x14ac:dyDescent="0.25">
      <c r="A55" s="147"/>
      <c r="B55" s="645"/>
      <c r="C55" s="155">
        <v>500</v>
      </c>
      <c r="D55" s="181">
        <v>230</v>
      </c>
      <c r="E55" s="166">
        <f>IFERROR((1-$I$3)*'Цены сегментыне'!D67,"по запросу")</f>
        <v>15513.057692307688</v>
      </c>
      <c r="F55" s="166">
        <f>IFERROR((1-$I$3)*'Цены сегментыне'!E67,"по запросу")</f>
        <v>13078.153846153844</v>
      </c>
      <c r="G55" s="166">
        <f>IFERROR((1-$I$3)*'Цены сегментыне'!F67,"по запросу")</f>
        <v>10799.826923076922</v>
      </c>
      <c r="H55" s="166">
        <f>IFERROR((1-$I$3)*'Цены сегментыне'!G67,"по запросу")</f>
        <v>9069.5192307692287</v>
      </c>
      <c r="I55" s="152">
        <f>IFERROR((1-$I$3)*'Цены сегментыне'!H67,"по запросу")</f>
        <v>7617.8653846153829</v>
      </c>
      <c r="J55" s="155">
        <v>500</v>
      </c>
      <c r="K55" s="181">
        <v>230</v>
      </c>
      <c r="L55" s="166">
        <f>IFERROR((1-$I$3)*'Цены сегментыне'!K67,"по запросу")</f>
        <v>24668.826923076922</v>
      </c>
      <c r="M55" s="166">
        <f>IFERROR((1-$I$3)*'Цены сегментыне'!L67,"по запросу")</f>
        <v>20903.019230769227</v>
      </c>
      <c r="N55" s="166">
        <f>IFERROR((1-$I$3)*'Цены сегментыне'!M67,"по запросу")</f>
        <v>17362.788461538457</v>
      </c>
      <c r="O55" s="166">
        <f>IFERROR((1-$I$3)*'Цены сегментыне'!N67,"по запросу")</f>
        <v>14685.057692307688</v>
      </c>
      <c r="P55" s="152">
        <f>IFERROR((1-$I$3)*'Цены сегментыне'!O67,"по запросу")</f>
        <v>12437.249999999996</v>
      </c>
    </row>
    <row r="56" spans="1:16" s="146" customFormat="1" x14ac:dyDescent="0.25">
      <c r="A56" s="147"/>
      <c r="B56" s="645"/>
      <c r="C56" s="159">
        <v>560</v>
      </c>
      <c r="D56" s="182">
        <v>300</v>
      </c>
      <c r="E56" s="169">
        <f>IFERROR((1-$I$3)*'Цены сегментыне'!D68,"по запросу")</f>
        <v>24534.807692307688</v>
      </c>
      <c r="F56" s="169">
        <f>IFERROR((1-$I$3)*'Цены сегментыне'!E68,"по запросу")</f>
        <v>20603.13461538461</v>
      </c>
      <c r="G56" s="169">
        <f>IFERROR((1-$I$3)*'Цены сегментыне'!F68,"по запросу")</f>
        <v>16879.788461538461</v>
      </c>
      <c r="H56" s="169">
        <f>IFERROR((1-$I$3)*'Цены сегментыне'!G68,"по запросу")</f>
        <v>14045.480769230766</v>
      </c>
      <c r="I56" s="156">
        <f>IFERROR((1-$I$3)*'Цены сегментыне'!H68,"по запросу")</f>
        <v>11683.55769230769</v>
      </c>
      <c r="J56" s="159">
        <v>560</v>
      </c>
      <c r="K56" s="182">
        <v>300</v>
      </c>
      <c r="L56" s="169">
        <f>IFERROR((1-$I$3)*'Цены сегментыне'!K68,"по запросу")</f>
        <v>39424.211538461532</v>
      </c>
      <c r="M56" s="169">
        <f>IFERROR((1-$I$3)*'Цены сегментыне'!L68,"по запросу")</f>
        <v>33215.538461538454</v>
      </c>
      <c r="N56" s="169">
        <f>IFERROR((1-$I$3)*'Цены сегментыне'!M68,"по запросу")</f>
        <v>27323.999999999993</v>
      </c>
      <c r="O56" s="169">
        <f>IFERROR((1-$I$3)*'Цены сегментыне'!N68,"по запросу")</f>
        <v>22849.615384615379</v>
      </c>
      <c r="P56" s="156">
        <f>IFERROR((1-$I$3)*'Цены сегментыне'!O68,"по запросу")</f>
        <v>19120.961538461535</v>
      </c>
    </row>
    <row r="57" spans="1:16" s="146" customFormat="1" x14ac:dyDescent="0.25">
      <c r="A57" s="147"/>
      <c r="B57" s="645"/>
      <c r="C57" s="155">
        <v>630</v>
      </c>
      <c r="D57" s="181">
        <v>300</v>
      </c>
      <c r="E57" s="166">
        <f>IFERROR((1-$I$3)*'Цены сегментыне'!D69,"по запросу")</f>
        <v>30958.442307692305</v>
      </c>
      <c r="F57" s="166">
        <f>IFERROR((1-$I$3)*'Цены сегментыне'!E69,"по запросу")</f>
        <v>25812.63461538461</v>
      </c>
      <c r="G57" s="166">
        <f>IFERROR((1-$I$3)*'Цены сегментыне'!F69,"по запросу")</f>
        <v>21136.557692307688</v>
      </c>
      <c r="H57" s="166">
        <f>IFERROR((1-$I$3)*'Цены сегментыне'!G69,"по запросу")</f>
        <v>17496.807692307688</v>
      </c>
      <c r="I57" s="152">
        <f>IFERROR((1-$I$3)*'Цены сегментыне'!H69,"по запросу")</f>
        <v>14578.903846153844</v>
      </c>
      <c r="J57" s="155">
        <v>630</v>
      </c>
      <c r="K57" s="181">
        <v>300</v>
      </c>
      <c r="L57" s="166">
        <f>IFERROR((1-$I$3)*'Цены сегментыне'!K69,"по запросу")</f>
        <v>50569.038461538454</v>
      </c>
      <c r="M57" s="166">
        <f>IFERROR((1-$I$3)*'Цены сегментыне'!L69,"по запросу")</f>
        <v>42441.63461538461</v>
      </c>
      <c r="N57" s="166">
        <f>IFERROR((1-$I$3)*'Цены сегментыне'!M69,"по запросу")</f>
        <v>35028.115384615376</v>
      </c>
      <c r="O57" s="166">
        <f>IFERROR((1-$I$3)*'Цены сегментыне'!N69,"по запросу")</f>
        <v>29281.211538461532</v>
      </c>
      <c r="P57" s="152">
        <f>IFERROR((1-$I$3)*'Цены сегментыне'!O69,"по запросу")</f>
        <v>24674.13461538461</v>
      </c>
    </row>
    <row r="58" spans="1:16" s="146" customFormat="1" x14ac:dyDescent="0.25">
      <c r="A58" s="147"/>
      <c r="B58" s="645"/>
      <c r="C58" s="159">
        <v>710</v>
      </c>
      <c r="D58" s="182">
        <v>500</v>
      </c>
      <c r="E58" s="169" t="str">
        <f>IFERROR((1-$I$3)*'Цены сегментыне'!D70,"по запросу")</f>
        <v>по запросу</v>
      </c>
      <c r="F58" s="169" t="str">
        <f>IFERROR((1-$I$3)*'Цены сегментыне'!E70,"по запросу")</f>
        <v>по запросу</v>
      </c>
      <c r="G58" s="169" t="str">
        <f>IFERROR((1-$I$3)*'Цены сегментыне'!F70,"по запросу")</f>
        <v>по запросу</v>
      </c>
      <c r="H58" s="169" t="str">
        <f>IFERROR((1-$I$3)*'Цены сегментыне'!G70,"по запросу")</f>
        <v>по запросу</v>
      </c>
      <c r="I58" s="156" t="str">
        <f>IFERROR((1-$I$3)*'Цены сегментыне'!H70,"по запросу")</f>
        <v>по запросу</v>
      </c>
      <c r="J58" s="159">
        <v>710</v>
      </c>
      <c r="K58" s="182">
        <v>400</v>
      </c>
      <c r="L58" s="169" t="str">
        <f>IFERROR((1-$I$3)*'Цены сегментыне'!K70,"по запросу")</f>
        <v>по запросу</v>
      </c>
      <c r="M58" s="169" t="str">
        <f>IFERROR((1-$I$3)*'Цены сегментыне'!L70,"по запросу")</f>
        <v>по запросу</v>
      </c>
      <c r="N58" s="169" t="str">
        <f>IFERROR((1-$I$3)*'Цены сегментыне'!M70,"по запросу")</f>
        <v>по запросу</v>
      </c>
      <c r="O58" s="169" t="str">
        <f>IFERROR((1-$I$3)*'Цены сегментыне'!N70,"по запросу")</f>
        <v>по запросу</v>
      </c>
      <c r="P58" s="156" t="str">
        <f>IFERROR((1-$I$3)*'Цены сегментыне'!O70,"по запросу")</f>
        <v>по запросу</v>
      </c>
    </row>
    <row r="59" spans="1:16" s="146" customFormat="1" x14ac:dyDescent="0.25">
      <c r="A59" s="147"/>
      <c r="B59" s="645"/>
      <c r="C59" s="155">
        <v>800</v>
      </c>
      <c r="D59" s="181">
        <v>500</v>
      </c>
      <c r="E59" s="166" t="str">
        <f>IFERROR((1-$I$3)*'Цены сегментыне'!D71,"по запросу")</f>
        <v>по запросу</v>
      </c>
      <c r="F59" s="166" t="str">
        <f>IFERROR((1-$I$3)*'Цены сегментыне'!E71,"по запросу")</f>
        <v>по запросу</v>
      </c>
      <c r="G59" s="166" t="str">
        <f>IFERROR((1-$I$3)*'Цены сегментыне'!F71,"по запросу")</f>
        <v>по запросу</v>
      </c>
      <c r="H59" s="166" t="str">
        <f>IFERROR((1-$I$3)*'Цены сегментыне'!G71,"по запросу")</f>
        <v>по запросу</v>
      </c>
      <c r="I59" s="152" t="str">
        <f>IFERROR((1-$I$3)*'Цены сегментыне'!H71,"по запросу")</f>
        <v>по запросу</v>
      </c>
      <c r="J59" s="155">
        <v>800</v>
      </c>
      <c r="K59" s="181">
        <v>500</v>
      </c>
      <c r="L59" s="166" t="str">
        <f>IFERROR((1-$I$3)*'Цены сегментыне'!K71,"по запросу")</f>
        <v>по запросу</v>
      </c>
      <c r="M59" s="166" t="str">
        <f>IFERROR((1-$I$3)*'Цены сегментыне'!L71,"по запросу")</f>
        <v>по запросу</v>
      </c>
      <c r="N59" s="166" t="str">
        <f>IFERROR((1-$I$3)*'Цены сегментыне'!M71,"по запросу")</f>
        <v>по запросу</v>
      </c>
      <c r="O59" s="166" t="str">
        <f>IFERROR((1-$I$3)*'Цены сегментыне'!N71,"по запросу")</f>
        <v>по запросу</v>
      </c>
      <c r="P59" s="152" t="str">
        <f>IFERROR((1-$I$3)*'Цены сегментыне'!O71,"по запросу")</f>
        <v>по запросу</v>
      </c>
    </row>
    <row r="60" spans="1:16" s="146" customFormat="1" x14ac:dyDescent="0.25">
      <c r="A60" s="147"/>
      <c r="B60" s="645"/>
      <c r="C60" s="159">
        <v>900</v>
      </c>
      <c r="D60" s="182">
        <v>500</v>
      </c>
      <c r="E60" s="169" t="str">
        <f>IFERROR((1-$I$3)*'Цены сегментыне'!D72,"по запросу")</f>
        <v>по запросу</v>
      </c>
      <c r="F60" s="169" t="str">
        <f>IFERROR((1-$I$3)*'Цены сегментыне'!E72,"по запросу")</f>
        <v>по запросу</v>
      </c>
      <c r="G60" s="169" t="str">
        <f>IFERROR((1-$I$3)*'Цены сегментыне'!F72,"по запросу")</f>
        <v>по запросу</v>
      </c>
      <c r="H60" s="169" t="str">
        <f>IFERROR((1-$I$3)*'Цены сегментыне'!G72,"по запросу")</f>
        <v>по запросу</v>
      </c>
      <c r="I60" s="156" t="str">
        <f>IFERROR((1-$I$3)*'Цены сегментыне'!H72,"по запросу")</f>
        <v>по запросу</v>
      </c>
      <c r="J60" s="159">
        <v>900</v>
      </c>
      <c r="K60" s="182">
        <v>500</v>
      </c>
      <c r="L60" s="169" t="str">
        <f>IFERROR((1-$I$3)*'Цены сегментыне'!K72,"по запросу")</f>
        <v>по запросу</v>
      </c>
      <c r="M60" s="169" t="str">
        <f>IFERROR((1-$I$3)*'Цены сегментыне'!L72,"по запросу")</f>
        <v>по запросу</v>
      </c>
      <c r="N60" s="169" t="str">
        <f>IFERROR((1-$I$3)*'Цены сегментыне'!M72,"по запросу")</f>
        <v>по запросу</v>
      </c>
      <c r="O60" s="169" t="str">
        <f>IFERROR((1-$I$3)*'Цены сегментыне'!N72,"по запросу")</f>
        <v>по запросу</v>
      </c>
      <c r="P60" s="156" t="str">
        <f>IFERROR((1-$I$3)*'Цены сегментыне'!O72,"по запросу")</f>
        <v>по запросу</v>
      </c>
    </row>
    <row r="61" spans="1:16" s="146" customFormat="1" x14ac:dyDescent="0.25">
      <c r="A61" s="147"/>
      <c r="B61" s="645"/>
      <c r="C61" s="155">
        <v>1000</v>
      </c>
      <c r="D61" s="181">
        <v>500</v>
      </c>
      <c r="E61" s="166" t="str">
        <f>IFERROR((1-$I$3)*'Цены сегментыне'!D73,"по запросу")</f>
        <v>по запросу</v>
      </c>
      <c r="F61" s="166" t="str">
        <f>IFERROR((1-$I$3)*'Цены сегментыне'!E73,"по запросу")</f>
        <v>по запросу</v>
      </c>
      <c r="G61" s="166" t="str">
        <f>IFERROR((1-$I$3)*'Цены сегментыне'!F73,"по запросу")</f>
        <v>по запросу</v>
      </c>
      <c r="H61" s="166" t="str">
        <f>IFERROR((1-$I$3)*'Цены сегментыне'!G73,"по запросу")</f>
        <v>по запросу</v>
      </c>
      <c r="I61" s="152" t="str">
        <f>IFERROR((1-$I$3)*'Цены сегментыне'!H73,"по запросу")</f>
        <v>по запросу</v>
      </c>
      <c r="J61" s="155">
        <v>1000</v>
      </c>
      <c r="K61" s="181">
        <v>500</v>
      </c>
      <c r="L61" s="166" t="str">
        <f>IFERROR((1-$I$3)*'Цены сегментыне'!K73,"по запросу")</f>
        <v>по запросу</v>
      </c>
      <c r="M61" s="166" t="str">
        <f>IFERROR((1-$I$3)*'Цены сегментыне'!L73,"по запросу")</f>
        <v>по запросу</v>
      </c>
      <c r="N61" s="166" t="str">
        <f>IFERROR((1-$I$3)*'Цены сегментыне'!M73,"по запросу")</f>
        <v>по запросу</v>
      </c>
      <c r="O61" s="166" t="str">
        <f>IFERROR((1-$I$3)*'Цены сегментыне'!N73,"по запросу")</f>
        <v>по запросу</v>
      </c>
      <c r="P61" s="152" t="str">
        <f>IFERROR((1-$I$3)*'Цены сегментыне'!O73,"по запросу")</f>
        <v>по запросу</v>
      </c>
    </row>
    <row r="62" spans="1:16" s="146" customFormat="1" ht="19.5" thickBot="1" x14ac:dyDescent="0.3">
      <c r="A62" s="147"/>
      <c r="B62" s="646"/>
      <c r="C62" s="151">
        <v>1200</v>
      </c>
      <c r="D62" s="180">
        <v>500</v>
      </c>
      <c r="E62" s="163" t="str">
        <f>IFERROR((1-$I$3)*'Цены сегментыне'!D74,"по запросу")</f>
        <v>по запросу</v>
      </c>
      <c r="F62" s="163" t="str">
        <f>IFERROR((1-$I$3)*'Цены сегментыне'!E74,"по запросу")</f>
        <v>по запросу</v>
      </c>
      <c r="G62" s="163" t="str">
        <f>IFERROR((1-$I$3)*'Цены сегментыне'!F74,"по запросу")</f>
        <v>по запросу</v>
      </c>
      <c r="H62" s="163" t="str">
        <f>IFERROR((1-$I$3)*'Цены сегментыне'!G74,"по запросу")</f>
        <v>по запросу</v>
      </c>
      <c r="I62" s="148" t="str">
        <f>IFERROR((1-$I$3)*'Цены сегментыне'!H74,"по запросу")</f>
        <v>по запросу</v>
      </c>
      <c r="J62" s="151">
        <v>1200</v>
      </c>
      <c r="K62" s="180">
        <v>500</v>
      </c>
      <c r="L62" s="163" t="str">
        <f>IFERROR((1-$I$3)*'Цены сегментыне'!K74,"по запросу")</f>
        <v>по запросу</v>
      </c>
      <c r="M62" s="163" t="str">
        <f>IFERROR((1-$I$3)*'Цены сегментыне'!L74,"по запросу")</f>
        <v>по запросу</v>
      </c>
      <c r="N62" s="163" t="str">
        <f>IFERROR((1-$I$3)*'Цены сегментыне'!M74,"по запросу")</f>
        <v>по запросу</v>
      </c>
      <c r="O62" s="163" t="str">
        <f>IFERROR((1-$I$3)*'Цены сегментыне'!N74,"по запросу")</f>
        <v>по запросу</v>
      </c>
      <c r="P62" s="148" t="str">
        <f>IFERROR((1-$I$3)*'Цены сегментыне'!O74,"по запросу")</f>
        <v>по запросу</v>
      </c>
    </row>
    <row r="63" spans="1:16" s="146" customFormat="1" ht="39" customHeight="1" x14ac:dyDescent="0.25">
      <c r="A63" s="147"/>
      <c r="B63" s="644"/>
      <c r="C63" s="662" t="s">
        <v>357</v>
      </c>
      <c r="D63" s="663"/>
      <c r="E63" s="663"/>
      <c r="F63" s="663"/>
      <c r="G63" s="663"/>
      <c r="H63" s="663"/>
      <c r="I63" s="664"/>
    </row>
    <row r="64" spans="1:16" s="146" customFormat="1" ht="31.5" x14ac:dyDescent="0.25">
      <c r="A64" s="147"/>
      <c r="B64" s="645"/>
      <c r="C64" s="176" t="s">
        <v>324</v>
      </c>
      <c r="D64" s="161" t="s">
        <v>323</v>
      </c>
      <c r="E64" s="161" t="s">
        <v>322</v>
      </c>
      <c r="F64" s="161" t="s">
        <v>348</v>
      </c>
      <c r="G64" s="161" t="s">
        <v>320</v>
      </c>
      <c r="H64" s="161" t="s">
        <v>319</v>
      </c>
      <c r="I64" s="160" t="s">
        <v>351</v>
      </c>
    </row>
    <row r="65" spans="1:9" s="146" customFormat="1" x14ac:dyDescent="0.25">
      <c r="A65" s="147"/>
      <c r="B65" s="645"/>
      <c r="C65" s="159">
        <v>225</v>
      </c>
      <c r="D65" s="182">
        <v>200</v>
      </c>
      <c r="E65" s="169">
        <f>IFERROR((1-$I$3)*'Цены сегментыне'!D77,"по запросу")</f>
        <v>5744.2499999999991</v>
      </c>
      <c r="F65" s="169">
        <f>IFERROR((1-$I$3)*'Цены сегментыне'!E77,"по запросу")</f>
        <v>5027.7115384615381</v>
      </c>
      <c r="G65" s="169">
        <f>IFERROR((1-$I$3)*'Цены сегментыне'!F77,"по запросу")</f>
        <v>4417.326923076922</v>
      </c>
      <c r="H65" s="169">
        <f>IFERROR((1-$I$3)*'Цены сегментыне'!G77,"по запросу")</f>
        <v>3903.8076923076915</v>
      </c>
      <c r="I65" s="156">
        <f>IFERROR((1-$I$3)*'Цены сегментыне'!H77,"по запросу")</f>
        <v>3464.5961538461534</v>
      </c>
    </row>
    <row r="66" spans="1:9" s="146" customFormat="1" x14ac:dyDescent="0.25">
      <c r="A66" s="147"/>
      <c r="B66" s="645"/>
      <c r="C66" s="155">
        <v>250</v>
      </c>
      <c r="D66" s="181">
        <v>200</v>
      </c>
      <c r="E66" s="166">
        <f>IFERROR((1-$I$3)*'Цены сегментыне'!D78,"по запросу")</f>
        <v>6817.7307692307686</v>
      </c>
      <c r="F66" s="166">
        <f>IFERROR((1-$I$3)*'Цены сегментыне'!E78,"по запросу")</f>
        <v>5952.576923076922</v>
      </c>
      <c r="G66" s="166">
        <f>IFERROR((1-$I$3)*'Цены сегментыне'!F78,"по запросу")</f>
        <v>5210.826923076922</v>
      </c>
      <c r="H66" s="166">
        <f>IFERROR((1-$I$3)*'Цены сегментыне'!G78,"по запросу")</f>
        <v>4569.9230769230762</v>
      </c>
      <c r="I66" s="152">
        <f>IFERROR((1-$I$3)*'Цены сегментыне'!H78,"по запросу")</f>
        <v>4065.6923076923072</v>
      </c>
    </row>
    <row r="67" spans="1:9" s="146" customFormat="1" x14ac:dyDescent="0.25">
      <c r="A67" s="147"/>
      <c r="B67" s="645"/>
      <c r="C67" s="159">
        <v>280</v>
      </c>
      <c r="D67" s="182">
        <v>200</v>
      </c>
      <c r="E67" s="169">
        <f>IFERROR((1-$I$3)*'Цены сегментыне'!D79,"по запросу")</f>
        <v>9468.9230769230762</v>
      </c>
      <c r="F67" s="169">
        <f>IFERROR((1-$I$3)*'Цены сегментыне'!E79,"по запросу")</f>
        <v>8188.4423076923058</v>
      </c>
      <c r="G67" s="169">
        <f>IFERROR((1-$I$3)*'Цены сегментыне'!F79,"по запросу")</f>
        <v>7088.4230769230762</v>
      </c>
      <c r="H67" s="169">
        <f>IFERROR((1-$I$3)*'Цены сегментыне'!G79,"по запросу")</f>
        <v>6172.8461538461524</v>
      </c>
      <c r="I67" s="156">
        <f>IFERROR((1-$I$3)*'Цены сегментыне'!H79,"по запросу")</f>
        <v>5362.0961538461524</v>
      </c>
    </row>
    <row r="68" spans="1:9" s="146" customFormat="1" x14ac:dyDescent="0.25">
      <c r="A68" s="147"/>
      <c r="B68" s="645"/>
      <c r="C68" s="155">
        <v>315</v>
      </c>
      <c r="D68" s="181">
        <v>210</v>
      </c>
      <c r="E68" s="166">
        <f>IFERROR((1-$I$3)*'Цены сегментыне'!D80,"по запросу")</f>
        <v>11546.884615384613</v>
      </c>
      <c r="F68" s="166">
        <f>IFERROR((1-$I$3)*'Цены сегментыне'!E80,"по запросу")</f>
        <v>9961.2115384615372</v>
      </c>
      <c r="G68" s="166">
        <f>IFERROR((1-$I$3)*'Цены сегментыне'!F80,"по запросу")</f>
        <v>8555.9999999999982</v>
      </c>
      <c r="H68" s="166">
        <f>IFERROR((1-$I$3)*'Цены сегментыне'!G80,"по запросу")</f>
        <v>7402.9038461538439</v>
      </c>
      <c r="I68" s="152">
        <f>IFERROR((1-$I$3)*'Цены сегментыне'!H80,"по запросу")</f>
        <v>6467.4230769230762</v>
      </c>
    </row>
    <row r="69" spans="1:9" s="146" customFormat="1" x14ac:dyDescent="0.25">
      <c r="A69" s="147"/>
      <c r="B69" s="645"/>
      <c r="C69" s="159">
        <v>355</v>
      </c>
      <c r="D69" s="182">
        <v>250</v>
      </c>
      <c r="E69" s="169">
        <f>IFERROR((1-$I$3)*'Цены сегментыне'!D81,"по запросу")</f>
        <v>16295.942307692305</v>
      </c>
      <c r="F69" s="169">
        <f>IFERROR((1-$I$3)*'Цены сегментыне'!E81,"по запросу")</f>
        <v>13939.32692307692</v>
      </c>
      <c r="G69" s="169">
        <f>IFERROR((1-$I$3)*'Цены сегментыне'!F81,"по запросу")</f>
        <v>11919.749999999998</v>
      </c>
      <c r="H69" s="169">
        <f>IFERROR((1-$I$3)*'Цены сегментыне'!G81,"по запросу")</f>
        <v>10152.288461538461</v>
      </c>
      <c r="I69" s="156">
        <f>IFERROR((1-$I$3)*'Цены сегментыне'!H81,"по запросу")</f>
        <v>8720.538461538461</v>
      </c>
    </row>
    <row r="70" spans="1:9" s="146" customFormat="1" x14ac:dyDescent="0.25">
      <c r="A70" s="147"/>
      <c r="B70" s="645"/>
      <c r="C70" s="155">
        <v>400</v>
      </c>
      <c r="D70" s="181">
        <v>290</v>
      </c>
      <c r="E70" s="166">
        <f>IFERROR((1-$I$3)*'Цены сегментыне'!D82,"по запросу")</f>
        <v>22832.365384615379</v>
      </c>
      <c r="F70" s="166">
        <f>IFERROR((1-$I$3)*'Цены сегментыне'!E82,"по запросу")</f>
        <v>19366.442307692305</v>
      </c>
      <c r="G70" s="166">
        <f>IFERROR((1-$I$3)*'Цены сегментыне'!F82,"по запросу")</f>
        <v>16382.192307692305</v>
      </c>
      <c r="H70" s="166">
        <f>IFERROR((1-$I$3)*'Цены сегментыне'!G82,"по запросу")</f>
        <v>13927.384615384613</v>
      </c>
      <c r="I70" s="152">
        <f>IFERROR((1-$I$3)*'Цены сегментыне'!H82,"по запросу")</f>
        <v>11857.384615384613</v>
      </c>
    </row>
    <row r="71" spans="1:9" s="146" customFormat="1" x14ac:dyDescent="0.25">
      <c r="A71" s="147"/>
      <c r="B71" s="645"/>
      <c r="C71" s="159">
        <v>450</v>
      </c>
      <c r="D71" s="182">
        <v>325</v>
      </c>
      <c r="E71" s="169">
        <f>IFERROR((1-$I$3)*'Цены сегментыне'!D83,"по запросу")</f>
        <v>30077.365384615376</v>
      </c>
      <c r="F71" s="169">
        <f>IFERROR((1-$I$3)*'Цены сегментыне'!E83,"по запросу")</f>
        <v>25421.192307692305</v>
      </c>
      <c r="G71" s="169">
        <f>IFERROR((1-$I$3)*'Цены сегментыне'!F83,"по запросу")</f>
        <v>21429.807692307688</v>
      </c>
      <c r="H71" s="169">
        <f>IFERROR((1-$I$3)*'Цены сегментыне'!G83,"по запросу")</f>
        <v>18104.538461538457</v>
      </c>
      <c r="I71" s="156">
        <f>IFERROR((1-$I$3)*'Цены сегментыне'!H83,"по запросу")</f>
        <v>15290.134615384612</v>
      </c>
    </row>
    <row r="72" spans="1:9" s="146" customFormat="1" x14ac:dyDescent="0.25">
      <c r="A72" s="147"/>
      <c r="B72" s="645"/>
      <c r="C72" s="155">
        <v>500</v>
      </c>
      <c r="D72" s="181">
        <v>315</v>
      </c>
      <c r="E72" s="166">
        <f>IFERROR((1-$I$3)*'Цены сегментыне'!D84,"по запросу")</f>
        <v>36733.211538461532</v>
      </c>
      <c r="F72" s="166">
        <f>IFERROR((1-$I$3)*'Цены сегментыне'!E84,"по запросу")</f>
        <v>31002.230769230766</v>
      </c>
      <c r="G72" s="166">
        <f>IFERROR((1-$I$3)*'Цены сегментыне'!F84,"по запросу")</f>
        <v>26091.288461538457</v>
      </c>
      <c r="H72" s="166">
        <f>IFERROR((1-$I$3)*'Цены сегментыне'!G84,"по запросу")</f>
        <v>21945.980769230766</v>
      </c>
      <c r="I72" s="152">
        <f>IFERROR((1-$I$3)*'Цены сегментыне'!H84,"по запросу")</f>
        <v>18466.788461538457</v>
      </c>
    </row>
    <row r="73" spans="1:9" s="146" customFormat="1" x14ac:dyDescent="0.25">
      <c r="A73" s="147"/>
      <c r="B73" s="645"/>
      <c r="C73" s="159">
        <v>560</v>
      </c>
      <c r="D73" s="182">
        <v>345</v>
      </c>
      <c r="E73" s="169">
        <f>IFERROR((1-$I$3)*'Цены сегментыне'!D85,"по запросу")</f>
        <v>57276.63461538461</v>
      </c>
      <c r="F73" s="169">
        <f>IFERROR((1-$I$3)*'Цены сегментыне'!E85,"по запросу")</f>
        <v>48146.076923076915</v>
      </c>
      <c r="G73" s="169">
        <f>IFERROR((1-$I$3)*'Цены сегментыне'!F85,"по запросу")</f>
        <v>40196.480769230759</v>
      </c>
      <c r="H73" s="169">
        <f>IFERROR((1-$I$3)*'Цены сегментыне'!G85,"по запросу")</f>
        <v>33496.846153846149</v>
      </c>
      <c r="I73" s="156">
        <f>IFERROR((1-$I$3)*'Цены сегментыне'!H85,"по запросу")</f>
        <v>27911.826923076922</v>
      </c>
    </row>
    <row r="74" spans="1:9" s="146" customFormat="1" x14ac:dyDescent="0.25">
      <c r="A74" s="147"/>
      <c r="B74" s="645"/>
      <c r="C74" s="155">
        <v>630</v>
      </c>
      <c r="D74" s="181">
        <v>425</v>
      </c>
      <c r="E74" s="166">
        <f>IFERROR((1-$I$3)*'Цены сегментыне'!D86,"по запросу")</f>
        <v>77850.576923076907</v>
      </c>
      <c r="F74" s="166">
        <f>IFERROR((1-$I$3)*'Цены сегментыне'!E86,"по запросу")</f>
        <v>64903.788461538446</v>
      </c>
      <c r="G74" s="166">
        <f>IFERROR((1-$I$3)*'Цены сегментыне'!F86,"по запросу")</f>
        <v>54089.365384615376</v>
      </c>
      <c r="H74" s="166">
        <f>IFERROR((1-$I$3)*'Цены сегментыне'!G86,"по запросу")</f>
        <v>44769.057692307688</v>
      </c>
      <c r="I74" s="152">
        <f>IFERROR((1-$I$3)*'Цены сегментыне'!H86,"по запросу")</f>
        <v>37299.807692307688</v>
      </c>
    </row>
    <row r="75" spans="1:9" s="146" customFormat="1" x14ac:dyDescent="0.25">
      <c r="A75" s="147"/>
      <c r="B75" s="645"/>
      <c r="C75" s="159">
        <v>710</v>
      </c>
      <c r="D75" s="182">
        <v>510</v>
      </c>
      <c r="E75" s="169">
        <f>IFERROR((1-$I$3)*'Цены сегментыне'!D87,"по запросу")</f>
        <v>133249.61538461538</v>
      </c>
      <c r="F75" s="169">
        <f>IFERROR((1-$I$3)*'Цены сегментыне'!E87,"по запросу")</f>
        <v>112569.51923076922</v>
      </c>
      <c r="G75" s="169">
        <f>IFERROR((1-$I$3)*'Цены сегментыне'!F87,"по запросу")</f>
        <v>94946.653846153829</v>
      </c>
      <c r="H75" s="169">
        <f>IFERROR((1-$I$3)*'Цены сегментыне'!G87,"по запросу")</f>
        <v>80292.115384615376</v>
      </c>
      <c r="I75" s="156">
        <f>IFERROR((1-$I$3)*'Цены сегментыне'!H87,"по запросу")</f>
        <v>68063.192307692298</v>
      </c>
    </row>
    <row r="76" spans="1:9" s="146" customFormat="1" x14ac:dyDescent="0.25">
      <c r="A76" s="147"/>
      <c r="B76" s="645"/>
      <c r="C76" s="155">
        <v>800</v>
      </c>
      <c r="D76" s="181">
        <v>570</v>
      </c>
      <c r="E76" s="166" t="str">
        <f>IFERROR((1-$I$3)*'Цены сегментыне'!D88,"по запросу")</f>
        <v>по запросу</v>
      </c>
      <c r="F76" s="166">
        <f>IFERROR((1-$I$3)*'Цены сегментыне'!E88,"по запросу")</f>
        <v>144158.24999999997</v>
      </c>
      <c r="G76" s="166">
        <f>IFERROR((1-$I$3)*'Цены сегментыне'!F88,"по запросу")</f>
        <v>121032.6346153846</v>
      </c>
      <c r="H76" s="166">
        <f>IFERROR((1-$I$3)*'Цены сегментыне'!G88,"по запросу")</f>
        <v>101976.6923076923</v>
      </c>
      <c r="I76" s="152">
        <f>IFERROR((1-$I$3)*'Цены сегментыне'!H88,"по запросу")</f>
        <v>85972.673076923063</v>
      </c>
    </row>
    <row r="77" spans="1:9" s="146" customFormat="1" x14ac:dyDescent="0.25">
      <c r="A77" s="147"/>
      <c r="B77" s="645"/>
      <c r="C77" s="159">
        <v>900</v>
      </c>
      <c r="D77" s="182">
        <v>540</v>
      </c>
      <c r="E77" s="169" t="str">
        <f>IFERROR((1-$I$3)*'Цены сегментыне'!D89,"по запросу")</f>
        <v>по запросу</v>
      </c>
      <c r="F77" s="169" t="str">
        <f>IFERROR((1-$I$3)*'Цены сегментыне'!E89,"по запросу")</f>
        <v>по запросу</v>
      </c>
      <c r="G77" s="169">
        <f>IFERROR((1-$I$3)*'Цены сегментыне'!F89,"по запросу")</f>
        <v>207715.2115384615</v>
      </c>
      <c r="H77" s="169">
        <f>IFERROR((1-$I$3)*'Цены сегментыне'!G89,"по запросу")</f>
        <v>174469.15384615381</v>
      </c>
      <c r="I77" s="156">
        <f>IFERROR((1-$I$3)*'Цены сегментыне'!H89,"по запросу")</f>
        <v>146082.28846153844</v>
      </c>
    </row>
    <row r="78" spans="1:9" s="146" customFormat="1" x14ac:dyDescent="0.25">
      <c r="A78" s="147"/>
      <c r="B78" s="645"/>
      <c r="C78" s="155">
        <v>1000</v>
      </c>
      <c r="D78" s="181">
        <v>710</v>
      </c>
      <c r="E78" s="166" t="str">
        <f>IFERROR((1-$I$3)*'Цены сегментыне'!D90,"по запросу")</f>
        <v>по запросу</v>
      </c>
      <c r="F78" s="166" t="str">
        <f>IFERROR((1-$I$3)*'Цены сегментыне'!E90,"по запросу")</f>
        <v>по запросу</v>
      </c>
      <c r="G78" s="166">
        <f>IFERROR((1-$I$3)*'Цены сегментыне'!F90,"по запросу")</f>
        <v>264292.55769230763</v>
      </c>
      <c r="H78" s="166">
        <f>IFERROR((1-$I$3)*'Цены сегментыне'!G90,"по запросу")</f>
        <v>221276.36538461538</v>
      </c>
      <c r="I78" s="152">
        <f>IFERROR((1-$I$3)*'Цены сегментыне'!H90,"по запросу")</f>
        <v>184981.03846153844</v>
      </c>
    </row>
    <row r="79" spans="1:9" s="146" customFormat="1" ht="18.75" customHeight="1" thickBot="1" x14ac:dyDescent="0.3">
      <c r="A79" s="147"/>
      <c r="B79" s="646"/>
      <c r="C79" s="151">
        <v>1200</v>
      </c>
      <c r="D79" s="180">
        <v>720</v>
      </c>
      <c r="E79" s="163" t="str">
        <f>IFERROR((1-$I$3)*'Цены сегментыне'!D91,"по запросу")</f>
        <v>по запросу</v>
      </c>
      <c r="F79" s="163" t="str">
        <f>IFERROR((1-$I$3)*'Цены сегментыне'!E91,"по запросу")</f>
        <v>по запросу</v>
      </c>
      <c r="G79" s="163" t="str">
        <f>IFERROR((1-$I$3)*'Цены сегментыне'!F91,"по запросу")</f>
        <v>по запросу</v>
      </c>
      <c r="H79" s="163" t="str">
        <f>IFERROR((1-$I$3)*'Цены сегментыне'!G91,"по запросу")</f>
        <v>по запросу</v>
      </c>
      <c r="I79" s="148" t="str">
        <f>IFERROR((1-$I$3)*'Цены сегментыне'!H91,"по запросу")</f>
        <v>по запросу</v>
      </c>
    </row>
    <row r="80" spans="1:9" s="146" customFormat="1" ht="39" customHeight="1" x14ac:dyDescent="0.25">
      <c r="A80" s="147"/>
      <c r="B80" s="644"/>
      <c r="C80" s="662" t="s">
        <v>356</v>
      </c>
      <c r="D80" s="663"/>
      <c r="E80" s="663"/>
      <c r="F80" s="663"/>
      <c r="G80" s="663"/>
      <c r="H80" s="664"/>
    </row>
    <row r="81" spans="1:15" s="146" customFormat="1" ht="47.25" customHeight="1" x14ac:dyDescent="0.25">
      <c r="A81" s="147"/>
      <c r="B81" s="645"/>
      <c r="C81" s="176" t="s">
        <v>349</v>
      </c>
      <c r="D81" s="161" t="s">
        <v>322</v>
      </c>
      <c r="E81" s="161" t="s">
        <v>348</v>
      </c>
      <c r="F81" s="161" t="s">
        <v>320</v>
      </c>
      <c r="G81" s="161" t="s">
        <v>319</v>
      </c>
      <c r="H81" s="160" t="s">
        <v>351</v>
      </c>
    </row>
    <row r="82" spans="1:15" s="146" customFormat="1" x14ac:dyDescent="0.25">
      <c r="A82" s="147"/>
      <c r="B82" s="645"/>
      <c r="C82" s="159">
        <v>50</v>
      </c>
      <c r="D82" s="169">
        <f>IFERROR((1-$I$3)*'Цены сегментыне'!C94,"по запросу")</f>
        <v>371.53846153846149</v>
      </c>
      <c r="E82" s="169">
        <f>IFERROR((1-$I$3)*'Цены сегментыне'!D94,"по запросу")</f>
        <v>344.99999999999994</v>
      </c>
      <c r="F82" s="169">
        <f>IFERROR((1-$I$3)*'Цены сегментыне'!E94,"по запросу")</f>
        <v>317.1346153846153</v>
      </c>
      <c r="G82" s="169">
        <f>IFERROR((1-$I$3)*'Цены сегментыне'!F94,"по запросу")</f>
        <v>298.55769230769226</v>
      </c>
      <c r="H82" s="156">
        <f>IFERROR((1-$I$3)*'Цены сегментыне'!G94,"по запросу")</f>
        <v>283.9615384615384</v>
      </c>
    </row>
    <row r="83" spans="1:15" s="146" customFormat="1" x14ac:dyDescent="0.25">
      <c r="A83" s="147"/>
      <c r="B83" s="645"/>
      <c r="C83" s="155">
        <v>63</v>
      </c>
      <c r="D83" s="166">
        <f>IFERROR((1-$I$3)*'Цены сегментыне'!C95,"по запросу")</f>
        <v>518.82692307692298</v>
      </c>
      <c r="E83" s="166">
        <f>IFERROR((1-$I$3)*'Цены сегментыне'!D95,"по запросу")</f>
        <v>476.36538461538453</v>
      </c>
      <c r="F83" s="166">
        <f>IFERROR((1-$I$3)*'Цены сегментыне'!E95,"по запросу")</f>
        <v>432.57692307692304</v>
      </c>
      <c r="G83" s="166">
        <f>IFERROR((1-$I$3)*'Цены сегментыне'!F95,"по запросу")</f>
        <v>400.73076923076917</v>
      </c>
      <c r="H83" s="152">
        <f>IFERROR((1-$I$3)*'Цены сегментыне'!G95,"по запросу")</f>
        <v>380.82692307692298</v>
      </c>
    </row>
    <row r="84" spans="1:15" s="146" customFormat="1" x14ac:dyDescent="0.25">
      <c r="A84" s="147"/>
      <c r="B84" s="645"/>
      <c r="C84" s="159">
        <v>75</v>
      </c>
      <c r="D84" s="169">
        <f>IFERROR((1-$I$3)*'Цены сегментыне'!C96,"по запросу")</f>
        <v>916.90384615384608</v>
      </c>
      <c r="E84" s="169">
        <f>IFERROR((1-$I$3)*'Цены сегментыне'!D96,"по запросу")</f>
        <v>824.01923076923072</v>
      </c>
      <c r="F84" s="169">
        <f>IFERROR((1-$I$3)*'Цены сегментыне'!E96,"по запросу")</f>
        <v>721.84615384615381</v>
      </c>
      <c r="G84" s="169">
        <f>IFERROR((1-$I$3)*'Цены сегментыне'!F96,"по запросу")</f>
        <v>646.21153846153834</v>
      </c>
      <c r="H84" s="156">
        <f>IFERROR((1-$I$3)*'Цены сегментыне'!G96,"по запросу")</f>
        <v>585.17307692307679</v>
      </c>
    </row>
    <row r="85" spans="1:15" s="146" customFormat="1" x14ac:dyDescent="0.25">
      <c r="A85" s="147"/>
      <c r="B85" s="645"/>
      <c r="C85" s="155">
        <v>90</v>
      </c>
      <c r="D85" s="166">
        <f>IFERROR((1-$I$3)*'Цены сегментыне'!C97,"по запросу")</f>
        <v>1089.403846153846</v>
      </c>
      <c r="E85" s="166">
        <f>IFERROR((1-$I$3)*'Цены сегментыне'!D97,"по запросу")</f>
        <v>979.26923076923049</v>
      </c>
      <c r="F85" s="166">
        <f>IFERROR((1-$I$3)*'Цены сегментыне'!E97,"по запросу")</f>
        <v>867.80769230769215</v>
      </c>
      <c r="G85" s="166">
        <f>IFERROR((1-$I$3)*'Цены сегментыне'!F97,"по запросу")</f>
        <v>785.53846153846143</v>
      </c>
      <c r="H85" s="152">
        <f>IFERROR((1-$I$3)*'Цены сегментыне'!G97,"по запросу")</f>
        <v>721.84615384615381</v>
      </c>
    </row>
    <row r="86" spans="1:15" s="146" customFormat="1" x14ac:dyDescent="0.25">
      <c r="A86" s="147"/>
      <c r="B86" s="645"/>
      <c r="C86" s="159">
        <v>110</v>
      </c>
      <c r="D86" s="169">
        <f>IFERROR((1-$I$3)*'Цены сегментыне'!C98,"по запросу")</f>
        <v>1382.653846153846</v>
      </c>
      <c r="E86" s="169">
        <f>IFERROR((1-$I$3)*'Цены сегментыне'!D98,"по запросу")</f>
        <v>1239.3461538461536</v>
      </c>
      <c r="F86" s="169">
        <f>IFERROR((1-$I$3)*'Цены сегментыне'!E98,"по запросу")</f>
        <v>1098.6923076923076</v>
      </c>
      <c r="G86" s="169">
        <f>IFERROR((1-$I$3)*'Цены сегментыне'!F98,"по запросу")</f>
        <v>993.86538461538453</v>
      </c>
      <c r="H86" s="156">
        <f>IFERROR((1-$I$3)*'Цены сегментыне'!G98,"по запросу")</f>
        <v>900.98076923076906</v>
      </c>
      <c r="I86" s="147"/>
      <c r="J86" s="147"/>
      <c r="K86" s="147"/>
      <c r="L86" s="179"/>
      <c r="M86" s="179"/>
      <c r="N86" s="179"/>
      <c r="O86" s="179"/>
    </row>
    <row r="87" spans="1:15" s="146" customFormat="1" x14ac:dyDescent="0.25">
      <c r="A87" s="147"/>
      <c r="B87" s="645"/>
      <c r="C87" s="155">
        <v>125</v>
      </c>
      <c r="D87" s="166">
        <f>IFERROR((1-$I$3)*'Цены сегментыне'!C99,"по запросу")</f>
        <v>1735.6153846153843</v>
      </c>
      <c r="E87" s="166">
        <f>IFERROR((1-$I$3)*'Цены сегментыне'!D99,"по запросу")</f>
        <v>1537.9038461538457</v>
      </c>
      <c r="F87" s="166">
        <f>IFERROR((1-$I$3)*'Цены сегментыне'!E99,"по запросу")</f>
        <v>1341.5192307692305</v>
      </c>
      <c r="G87" s="166">
        <f>IFERROR((1-$I$3)*'Цены сегментыне'!F99,"по запросу")</f>
        <v>1210.153846153846</v>
      </c>
      <c r="H87" s="152">
        <f>IFERROR((1-$I$3)*'Цены сегментыне'!G99,"по запросу")</f>
        <v>1092.0576923076922</v>
      </c>
      <c r="I87" s="147"/>
      <c r="J87" s="147"/>
      <c r="K87" s="147"/>
      <c r="L87" s="179"/>
      <c r="M87" s="179"/>
      <c r="N87" s="179"/>
      <c r="O87" s="179"/>
    </row>
    <row r="88" spans="1:15" s="146" customFormat="1" x14ac:dyDescent="0.25">
      <c r="A88" s="147"/>
      <c r="B88" s="645"/>
      <c r="C88" s="159">
        <v>140</v>
      </c>
      <c r="D88" s="169">
        <f>IFERROR((1-$I$3)*'Цены сегментыне'!C100,"по запросу")</f>
        <v>2084.5961538461534</v>
      </c>
      <c r="E88" s="169">
        <f>IFERROR((1-$I$3)*'Цены сегментыне'!D100,"по запросу")</f>
        <v>1845.7499999999995</v>
      </c>
      <c r="F88" s="169">
        <f>IFERROR((1-$I$3)*'Цены сегментыне'!E100,"по запросу")</f>
        <v>1606.9038461538457</v>
      </c>
      <c r="G88" s="169">
        <f>IFERROR((1-$I$3)*'Цены сегментыне'!F100,"по запросу")</f>
        <v>1435.7307692307691</v>
      </c>
      <c r="H88" s="156">
        <f>IFERROR((1-$I$3)*'Цены сегментыне'!G100,"по запросу")</f>
        <v>1295.0769230769229</v>
      </c>
      <c r="I88" s="147"/>
      <c r="J88" s="147"/>
      <c r="K88" s="147"/>
      <c r="L88" s="179"/>
      <c r="M88" s="179"/>
      <c r="N88" s="179"/>
      <c r="O88" s="179"/>
    </row>
    <row r="89" spans="1:15" s="146" customFormat="1" x14ac:dyDescent="0.25">
      <c r="A89" s="147"/>
      <c r="B89" s="645"/>
      <c r="C89" s="155">
        <v>160</v>
      </c>
      <c r="D89" s="166">
        <f>IFERROR((1-$I$3)*'Цены сегментыне'!C101,"по запросу")</f>
        <v>2621.9999999999995</v>
      </c>
      <c r="E89" s="166">
        <f>IFERROR((1-$I$3)*'Цены сегментыне'!D101,"по запросу")</f>
        <v>2298.2307692307691</v>
      </c>
      <c r="F89" s="166">
        <f>IFERROR((1-$I$3)*'Цены сегментыне'!E101,"по запросу")</f>
        <v>2046.1153846153843</v>
      </c>
      <c r="G89" s="166">
        <f>IFERROR((1-$I$3)*'Цены сегментыне'!F101,"по запросу")</f>
        <v>1770.1153846153843</v>
      </c>
      <c r="H89" s="152">
        <f>IFERROR((1-$I$3)*'Цены сегментыне'!G101,"по запросу")</f>
        <v>1585.6730769230767</v>
      </c>
      <c r="I89" s="147"/>
      <c r="J89" s="147"/>
      <c r="K89" s="147"/>
      <c r="L89" s="179"/>
      <c r="M89" s="179"/>
      <c r="N89" s="179"/>
      <c r="O89" s="179"/>
    </row>
    <row r="90" spans="1:15" s="146" customFormat="1" x14ac:dyDescent="0.25">
      <c r="A90" s="147"/>
      <c r="B90" s="645"/>
      <c r="C90" s="159">
        <v>180</v>
      </c>
      <c r="D90" s="169">
        <f>IFERROR((1-$I$3)*'Цены сегментыне'!C102,"по запросу")</f>
        <v>3205.8461538461534</v>
      </c>
      <c r="E90" s="169">
        <f>IFERROR((1-$I$3)*'Цены сегментыне'!D102,"по запросу")</f>
        <v>2805.1153846153843</v>
      </c>
      <c r="F90" s="169">
        <f>IFERROR((1-$I$3)*'Цены сегментыне'!E102,"по запросу")</f>
        <v>2409.6923076923072</v>
      </c>
      <c r="G90" s="169">
        <f>IFERROR((1-$I$3)*'Цены сегментыне'!F102,"по запросу")</f>
        <v>2123.0769230769229</v>
      </c>
      <c r="H90" s="156">
        <f>IFERROR((1-$I$3)*'Цены сегментыне'!G102,"по запросу")</f>
        <v>1884.2307692307691</v>
      </c>
      <c r="I90" s="147"/>
      <c r="J90" s="147"/>
      <c r="K90" s="147"/>
      <c r="L90" s="179"/>
      <c r="M90" s="179"/>
      <c r="N90" s="179"/>
      <c r="O90" s="179"/>
    </row>
    <row r="91" spans="1:15" s="146" customFormat="1" x14ac:dyDescent="0.25">
      <c r="A91" s="147"/>
      <c r="B91" s="645"/>
      <c r="C91" s="155">
        <v>200</v>
      </c>
      <c r="D91" s="166">
        <f>IFERROR((1-$I$3)*'Цены сегментыне'!C103,"по запросу")</f>
        <v>3846.7499999999991</v>
      </c>
      <c r="E91" s="166">
        <f>IFERROR((1-$I$3)*'Цены сегментыне'!D103,"по запросу")</f>
        <v>3338.538461538461</v>
      </c>
      <c r="F91" s="166">
        <f>IFERROR((1-$I$3)*'Цены сегментыне'!E103,"по запросу")</f>
        <v>2864.8269230769224</v>
      </c>
      <c r="G91" s="166">
        <f>IFERROR((1-$I$3)*'Цены сегментыне'!F103,"по запросу")</f>
        <v>2521.1538461538457</v>
      </c>
      <c r="H91" s="152">
        <f>IFERROR((1-$I$3)*'Цены сегментыне'!G103,"по запросу")</f>
        <v>2225.2499999999995</v>
      </c>
      <c r="I91" s="147"/>
      <c r="J91" s="147"/>
      <c r="K91" s="147"/>
      <c r="L91" s="179"/>
      <c r="M91" s="179"/>
      <c r="N91" s="179"/>
      <c r="O91" s="179"/>
    </row>
    <row r="92" spans="1:15" s="146" customFormat="1" x14ac:dyDescent="0.25">
      <c r="A92" s="147"/>
      <c r="B92" s="645"/>
      <c r="C92" s="159">
        <v>225</v>
      </c>
      <c r="D92" s="169">
        <f>IFERROR((1-$I$3)*'Цены сегментыне'!C104,"по запросу")</f>
        <v>4743.7499999999991</v>
      </c>
      <c r="E92" s="169">
        <f>IFERROR((1-$I$3)*'Цены сегментыне'!D104,"по запросу")</f>
        <v>4106.826923076922</v>
      </c>
      <c r="F92" s="169">
        <f>IFERROR((1-$I$3)*'Цены сегментыне'!E104,"по запросу")</f>
        <v>3501.7499999999991</v>
      </c>
      <c r="G92" s="169">
        <f>IFERROR((1-$I$3)*'Цены сегментыне'!F104,"по запросу")</f>
        <v>3051.9230769230762</v>
      </c>
      <c r="H92" s="156">
        <f>IFERROR((1-$I$3)*'Цены сегментыне'!G104,"по запросу")</f>
        <v>2669.7692307692305</v>
      </c>
      <c r="I92" s="147"/>
      <c r="J92" s="147"/>
      <c r="K92" s="147"/>
      <c r="L92" s="179"/>
      <c r="M92" s="179"/>
      <c r="N92" s="179"/>
      <c r="O92" s="179"/>
    </row>
    <row r="93" spans="1:15" s="146" customFormat="1" x14ac:dyDescent="0.25">
      <c r="A93" s="147"/>
      <c r="B93" s="645"/>
      <c r="C93" s="155">
        <v>250</v>
      </c>
      <c r="D93" s="166">
        <f>IFERROR((1-$I$3)*'Цены сегментыне'!C105,"по запросу")</f>
        <v>5937.9807692307677</v>
      </c>
      <c r="E93" s="166">
        <f>IFERROR((1-$I$3)*'Цены сегментыне'!D105,"по запросу")</f>
        <v>5163.0576923076915</v>
      </c>
      <c r="F93" s="166">
        <f>IFERROR((1-$I$3)*'Цены сегментыне'!E105,"по запросу")</f>
        <v>4418.6538461538457</v>
      </c>
      <c r="G93" s="166">
        <f>IFERROR((1-$I$3)*'Цены сегментыне'!F105,"по запросу")</f>
        <v>3853.3846153846152</v>
      </c>
      <c r="H93" s="152">
        <f>IFERROR((1-$I$3)*'Цены сегментыне'!G105,"по запросу")</f>
        <v>3408.8653846153843</v>
      </c>
      <c r="I93" s="147"/>
      <c r="J93" s="147"/>
      <c r="K93" s="147"/>
      <c r="L93" s="179"/>
      <c r="M93" s="179"/>
      <c r="N93" s="179"/>
      <c r="O93" s="179"/>
    </row>
    <row r="94" spans="1:15" s="146" customFormat="1" x14ac:dyDescent="0.25">
      <c r="A94" s="147"/>
      <c r="B94" s="645"/>
      <c r="C94" s="159">
        <v>280</v>
      </c>
      <c r="D94" s="169">
        <f>IFERROR((1-$I$3)*'Цены сегментыне'!C106,"по запросу")</f>
        <v>8153.9423076923058</v>
      </c>
      <c r="E94" s="169">
        <f>IFERROR((1-$I$3)*'Цены сегментыне'!D106,"по запросу")</f>
        <v>7027.3846153846143</v>
      </c>
      <c r="F94" s="169">
        <f>IFERROR((1-$I$3)*'Цены сегментыне'!E106,"по запросу")</f>
        <v>5956.5576923076915</v>
      </c>
      <c r="G94" s="169">
        <f>IFERROR((1-$I$3)*'Цены сегментыне'!F106,"по запросу")</f>
        <v>5167.038461538461</v>
      </c>
      <c r="H94" s="156">
        <f>IFERROR((1-$I$3)*'Цены сегментыне'!G106,"по запросу")</f>
        <v>4469.076923076922</v>
      </c>
      <c r="I94" s="147"/>
      <c r="J94" s="147"/>
      <c r="K94" s="147"/>
      <c r="L94" s="179"/>
      <c r="M94" s="179"/>
      <c r="N94" s="179"/>
      <c r="O94" s="179"/>
    </row>
    <row r="95" spans="1:15" s="146" customFormat="1" x14ac:dyDescent="0.25">
      <c r="A95" s="147"/>
      <c r="B95" s="645"/>
      <c r="C95" s="155">
        <v>315</v>
      </c>
      <c r="D95" s="166">
        <f>IFERROR((1-$I$3)*'Цены сегментыне'!C107,"по запросу")</f>
        <v>10781.249999999998</v>
      </c>
      <c r="E95" s="166">
        <f>IFERROR((1-$I$3)*'Цены сегментыне'!D107,"по запросу")</f>
        <v>9248.6538461538439</v>
      </c>
      <c r="F95" s="166">
        <f>IFERROR((1-$I$3)*'Цены сегментыне'!E107,"по запросу")</f>
        <v>7751.8846153846143</v>
      </c>
      <c r="G95" s="166">
        <f>IFERROR((1-$I$3)*'Цены сегментыне'!F107,"по запросу")</f>
        <v>6655.8461538461524</v>
      </c>
      <c r="H95" s="152">
        <f>IFERROR((1-$I$3)*'Цены сегментыне'!G107,"по запросу")</f>
        <v>5768.1346153846143</v>
      </c>
      <c r="I95" s="147"/>
      <c r="J95" s="147"/>
      <c r="K95" s="147"/>
      <c r="L95" s="179"/>
      <c r="M95" s="179"/>
      <c r="N95" s="179"/>
      <c r="O95" s="179"/>
    </row>
    <row r="96" spans="1:15" s="146" customFormat="1" x14ac:dyDescent="0.25">
      <c r="A96" s="147"/>
      <c r="B96" s="645"/>
      <c r="C96" s="159">
        <v>355</v>
      </c>
      <c r="D96" s="169">
        <f>IFERROR((1-$I$3)*'Цены сегментыне'!C108,"по запросу")</f>
        <v>15454.673076923074</v>
      </c>
      <c r="E96" s="169">
        <f>IFERROR((1-$I$3)*'Цены сегментыне'!D108,"по запросу")</f>
        <v>13153.788461538461</v>
      </c>
      <c r="F96" s="169">
        <f>IFERROR((1-$I$3)*'Цены сегментыне'!E108,"по запросу")</f>
        <v>10985.596153846152</v>
      </c>
      <c r="G96" s="169">
        <f>IFERROR((1-$I$3)*'Цены сегментыне'!F108,"по запросу")</f>
        <v>9291.1153846153829</v>
      </c>
      <c r="H96" s="156">
        <f>IFERROR((1-$I$3)*'Цены сегментыне'!G108,"по запросу")</f>
        <v>7917.7499999999982</v>
      </c>
      <c r="I96" s="147"/>
      <c r="J96" s="147"/>
      <c r="K96" s="147"/>
      <c r="L96" s="179"/>
      <c r="M96" s="179"/>
      <c r="N96" s="179"/>
      <c r="O96" s="179"/>
    </row>
    <row r="97" spans="1:15" s="146" customFormat="1" x14ac:dyDescent="0.25">
      <c r="A97" s="147"/>
      <c r="B97" s="645"/>
      <c r="C97" s="155">
        <v>400</v>
      </c>
      <c r="D97" s="166">
        <f>IFERROR((1-$I$3)*'Цены сегментыне'!C109,"по запросу")</f>
        <v>19331.942307692305</v>
      </c>
      <c r="E97" s="166">
        <f>IFERROR((1-$I$3)*'Цены сегментыне'!D109,"по запросу")</f>
        <v>16372.903846153844</v>
      </c>
      <c r="F97" s="166">
        <f>IFERROR((1-$I$3)*'Цены сегментыне'!E109,"по запросу")</f>
        <v>13583.711538461537</v>
      </c>
      <c r="G97" s="166">
        <f>IFERROR((1-$I$3)*'Цены сегментыне'!F109,"по запросу")</f>
        <v>11525.653846153844</v>
      </c>
      <c r="H97" s="152">
        <f>IFERROR((1-$I$3)*'Цены сегментыне'!G109,"по запросу")</f>
        <v>9788.7115384615372</v>
      </c>
      <c r="I97" s="147"/>
      <c r="J97" s="147"/>
      <c r="K97" s="147"/>
      <c r="L97" s="179"/>
      <c r="M97" s="179"/>
      <c r="N97" s="179"/>
      <c r="O97" s="179"/>
    </row>
    <row r="98" spans="1:15" s="146" customFormat="1" x14ac:dyDescent="0.25">
      <c r="A98" s="147"/>
      <c r="B98" s="645"/>
      <c r="C98" s="159">
        <v>450</v>
      </c>
      <c r="D98" s="169">
        <f>IFERROR((1-$I$3)*'Цены сегментыне'!C110,"по запросу")</f>
        <v>25730.365384615383</v>
      </c>
      <c r="E98" s="169">
        <f>IFERROR((1-$I$3)*'Цены сегментыне'!D110,"по запросу")</f>
        <v>21829.211538461535</v>
      </c>
      <c r="F98" s="169">
        <f>IFERROR((1-$I$3)*'Цены сегментыне'!E110,"по запросу")</f>
        <v>18160.269230769227</v>
      </c>
      <c r="G98" s="169">
        <f>IFERROR((1-$I$3)*'Цены сегментыне'!F110,"по запросу")</f>
        <v>15422.82692307692</v>
      </c>
      <c r="H98" s="156">
        <f>IFERROR((1-$I$3)*'Цены сегментыне'!G110,"по запросу")</f>
        <v>13107.346153846152</v>
      </c>
      <c r="I98" s="147"/>
      <c r="J98" s="147"/>
      <c r="K98" s="147"/>
      <c r="L98" s="179"/>
      <c r="M98" s="179"/>
      <c r="N98" s="179"/>
      <c r="O98" s="179"/>
    </row>
    <row r="99" spans="1:15" s="146" customFormat="1" x14ac:dyDescent="0.25">
      <c r="A99" s="147"/>
      <c r="B99" s="645"/>
      <c r="C99" s="155">
        <v>500</v>
      </c>
      <c r="D99" s="166">
        <f>IFERROR((1-$I$3)*'Цены сегментыне'!C111,"по запросу")</f>
        <v>33098.76923076922</v>
      </c>
      <c r="E99" s="166">
        <f>IFERROR((1-$I$3)*'Цены сегментыне'!D111,"по запросу")</f>
        <v>27998.076923076922</v>
      </c>
      <c r="F99" s="166">
        <f>IFERROR((1-$I$3)*'Цены сегментыне'!E111,"по запросу")</f>
        <v>23210.538461538457</v>
      </c>
      <c r="G99" s="166">
        <f>IFERROR((1-$I$3)*'Цены сегментыне'!F111,"по запросу")</f>
        <v>19588.038461538457</v>
      </c>
      <c r="H99" s="152">
        <f>IFERROR((1-$I$3)*'Цены сегментыне'!G111,"по запросу")</f>
        <v>16544.076923076922</v>
      </c>
      <c r="I99" s="147"/>
      <c r="J99" s="147"/>
      <c r="K99" s="147"/>
      <c r="L99" s="179"/>
      <c r="M99" s="179"/>
      <c r="N99" s="179"/>
      <c r="O99" s="179"/>
    </row>
    <row r="100" spans="1:15" s="146" customFormat="1" x14ac:dyDescent="0.25">
      <c r="A100" s="147"/>
      <c r="B100" s="645"/>
      <c r="C100" s="159">
        <v>560</v>
      </c>
      <c r="D100" s="169">
        <f>IFERROR((1-$I$3)*'Цены сегментыне'!C112,"по запросу")</f>
        <v>59527.096153846149</v>
      </c>
      <c r="E100" s="169">
        <f>IFERROR((1-$I$3)*'Цены сегментыне'!D112,"по запросу")</f>
        <v>50009.076923076915</v>
      </c>
      <c r="F100" s="169">
        <f>IFERROR((1-$I$3)*'Цены сегментыне'!E112,"по запросу")</f>
        <v>40992.63461538461</v>
      </c>
      <c r="G100" s="169">
        <f>IFERROR((1-$I$3)*'Цены сегментыне'!F112,"по запросу")</f>
        <v>34131.115384615376</v>
      </c>
      <c r="H100" s="156">
        <f>IFERROR((1-$I$3)*'Цены сегментыне'!G112,"по запросу")</f>
        <v>28413.40384615384</v>
      </c>
      <c r="I100" s="147"/>
      <c r="J100" s="147"/>
      <c r="K100" s="147"/>
      <c r="L100" s="179"/>
      <c r="M100" s="179"/>
      <c r="N100" s="179"/>
      <c r="O100" s="179"/>
    </row>
    <row r="101" spans="1:15" s="146" customFormat="1" x14ac:dyDescent="0.25">
      <c r="A101" s="147"/>
      <c r="B101" s="645"/>
      <c r="C101" s="155">
        <v>630</v>
      </c>
      <c r="D101" s="166">
        <f>IFERROR((1-$I$3)*'Цены сегментыне'!C113,"по запросу")</f>
        <v>81222.288461538439</v>
      </c>
      <c r="E101" s="166">
        <f>IFERROR((1-$I$3)*'Цены сегментыне'!D113,"по запросу")</f>
        <v>67949.076923076907</v>
      </c>
      <c r="F101" s="166">
        <f>IFERROR((1-$I$3)*'Цены сегментыне'!E113,"по запросу")</f>
        <v>55864.788461538454</v>
      </c>
      <c r="G101" s="166">
        <f>IFERROR((1-$I$3)*'Цены сегментыне'!F113,"по запросу")</f>
        <v>46478.13461538461</v>
      </c>
      <c r="H101" s="152">
        <f>IFERROR((1-$I$3)*'Цены сегментыне'!G113,"по запросу")</f>
        <v>38953.153846153844</v>
      </c>
      <c r="I101" s="147"/>
      <c r="J101" s="147"/>
      <c r="K101" s="147"/>
      <c r="L101" s="179"/>
      <c r="M101" s="179"/>
      <c r="N101" s="179"/>
      <c r="O101" s="179"/>
    </row>
    <row r="102" spans="1:15" s="146" customFormat="1" ht="18.75" customHeight="1" x14ac:dyDescent="0.25">
      <c r="A102" s="147"/>
      <c r="B102" s="645"/>
      <c r="C102" s="159">
        <v>710</v>
      </c>
      <c r="D102" s="169" t="str">
        <f>IFERROR((1-$I$3)*'Цены сегментыне'!C114,"по запросу")</f>
        <v>по запросу</v>
      </c>
      <c r="E102" s="169" t="str">
        <f>IFERROR((1-$I$3)*'Цены сегментыне'!D114,"по запросу")</f>
        <v>по запросу</v>
      </c>
      <c r="F102" s="169" t="str">
        <f>IFERROR((1-$I$3)*'Цены сегментыне'!E114,"по запросу")</f>
        <v>по запросу</v>
      </c>
      <c r="G102" s="169" t="str">
        <f>IFERROR((1-$I$3)*'Цены сегментыне'!F114,"по запросу")</f>
        <v>по запросу</v>
      </c>
      <c r="H102" s="156" t="str">
        <f>IFERROR((1-$I$3)*'Цены сегментыне'!G114,"по запросу")</f>
        <v>по запросу</v>
      </c>
      <c r="I102" s="147"/>
      <c r="J102" s="147"/>
      <c r="K102" s="147"/>
      <c r="L102" s="179"/>
      <c r="M102" s="179"/>
      <c r="N102" s="179"/>
      <c r="O102" s="179"/>
    </row>
    <row r="103" spans="1:15" s="146" customFormat="1" ht="18.75" customHeight="1" x14ac:dyDescent="0.25">
      <c r="A103" s="147"/>
      <c r="B103" s="645"/>
      <c r="C103" s="155">
        <v>800</v>
      </c>
      <c r="D103" s="166" t="str">
        <f>IFERROR((1-$I$3)*'Цены сегментыне'!C115,"по запросу")</f>
        <v>по запросу</v>
      </c>
      <c r="E103" s="166" t="str">
        <f>IFERROR((1-$I$3)*'Цены сегментыне'!D115,"по запросу")</f>
        <v>по запросу</v>
      </c>
      <c r="F103" s="166" t="str">
        <f>IFERROR((1-$I$3)*'Цены сегментыне'!E115,"по запросу")</f>
        <v>по запросу</v>
      </c>
      <c r="G103" s="166" t="str">
        <f>IFERROR((1-$I$3)*'Цены сегментыне'!F115,"по запросу")</f>
        <v>по запросу</v>
      </c>
      <c r="H103" s="152" t="str">
        <f>IFERROR((1-$I$3)*'Цены сегментыне'!G115,"по запросу")</f>
        <v>по запросу</v>
      </c>
      <c r="I103" s="147"/>
      <c r="J103" s="147"/>
      <c r="K103" s="147"/>
      <c r="L103" s="179"/>
      <c r="M103" s="179"/>
      <c r="N103" s="179"/>
    </row>
    <row r="104" spans="1:15" s="146" customFormat="1" ht="18.75" customHeight="1" thickBot="1" x14ac:dyDescent="0.3">
      <c r="A104" s="147"/>
      <c r="B104" s="646"/>
      <c r="C104" s="151">
        <v>900</v>
      </c>
      <c r="D104" s="163" t="str">
        <f>IFERROR((1-$I$3)*'Цены сегментыне'!C116,"по запросу")</f>
        <v>по запросу</v>
      </c>
      <c r="E104" s="163" t="str">
        <f>IFERROR((1-$I$3)*'Цены сегментыне'!D116,"по запросу")</f>
        <v>по запросу</v>
      </c>
      <c r="F104" s="163" t="str">
        <f>IFERROR((1-$I$3)*'Цены сегментыне'!E116,"по запросу")</f>
        <v>по запросу</v>
      </c>
      <c r="G104" s="163" t="str">
        <f>IFERROR((1-$I$3)*'Цены сегментыне'!F116,"по запросу")</f>
        <v>по запросу</v>
      </c>
      <c r="H104" s="148" t="str">
        <f>IFERROR((1-$I$3)*'Цены сегментыне'!G116,"по запросу")</f>
        <v>по запросу</v>
      </c>
      <c r="I104" s="147"/>
      <c r="J104" s="147"/>
      <c r="K104" s="147"/>
      <c r="L104" s="179"/>
      <c r="M104" s="179"/>
      <c r="N104" s="179"/>
    </row>
    <row r="105" spans="1:15" s="146" customFormat="1" ht="39" customHeight="1" x14ac:dyDescent="0.25">
      <c r="A105" s="147"/>
      <c r="B105" s="644"/>
      <c r="C105" s="659" t="s">
        <v>355</v>
      </c>
      <c r="D105" s="660"/>
      <c r="E105" s="660"/>
      <c r="F105" s="660"/>
      <c r="G105" s="661"/>
      <c r="H105" s="147"/>
      <c r="I105" s="147"/>
      <c r="J105" s="179"/>
      <c r="K105" s="179"/>
      <c r="L105" s="179"/>
      <c r="M105" s="179"/>
    </row>
    <row r="106" spans="1:15" s="146" customFormat="1" ht="31.5" x14ac:dyDescent="0.25">
      <c r="A106" s="147"/>
      <c r="B106" s="645"/>
      <c r="C106" s="177" t="s">
        <v>349</v>
      </c>
      <c r="D106" s="161" t="s">
        <v>322</v>
      </c>
      <c r="E106" s="161" t="s">
        <v>348</v>
      </c>
      <c r="F106" s="161" t="s">
        <v>320</v>
      </c>
      <c r="G106" s="160" t="s">
        <v>319</v>
      </c>
      <c r="H106" s="147"/>
      <c r="I106" s="179"/>
      <c r="J106" s="179"/>
      <c r="K106" s="179"/>
      <c r="L106" s="179"/>
      <c r="M106" s="179"/>
    </row>
    <row r="107" spans="1:15" s="146" customFormat="1" x14ac:dyDescent="0.25">
      <c r="A107" s="147"/>
      <c r="B107" s="645"/>
      <c r="C107" s="159" t="s">
        <v>341</v>
      </c>
      <c r="D107" s="169">
        <f>IFERROR((1-$I$3)*'Цены сегментыне'!C119,"по запросу")</f>
        <v>15968.192307692305</v>
      </c>
      <c r="E107" s="169">
        <f>IFERROR((1-$I$3)*'Цены сегментыне'!D119,"по запросу")</f>
        <v>14435.596153846152</v>
      </c>
      <c r="F107" s="169">
        <f>IFERROR((1-$I$3)*'Цены сегментыне'!E119,"по запросу")</f>
        <v>12300.57692307692</v>
      </c>
      <c r="G107" s="156">
        <f>IFERROR((1-$I$3)*'Цены сегментыне'!F119,"по запросу")</f>
        <v>11205.865384615383</v>
      </c>
      <c r="H107" s="147"/>
      <c r="I107" s="179"/>
      <c r="J107" s="179"/>
      <c r="K107" s="179"/>
      <c r="L107" s="179"/>
      <c r="M107" s="179"/>
    </row>
    <row r="108" spans="1:15" s="146" customFormat="1" x14ac:dyDescent="0.25">
      <c r="A108" s="147"/>
      <c r="B108" s="645"/>
      <c r="C108" s="155" t="s">
        <v>340</v>
      </c>
      <c r="D108" s="166">
        <f>IFERROR((1-$I$3)*'Цены сегментыне'!C120,"по запросу")</f>
        <v>16173.865384615383</v>
      </c>
      <c r="E108" s="166">
        <f>IFERROR((1-$I$3)*'Цены сегментыне'!D120,"по запросу")</f>
        <v>14641.269230769229</v>
      </c>
      <c r="F108" s="166">
        <f>IFERROR((1-$I$3)*'Цены сегментыне'!E120,"по запросу")</f>
        <v>12029.884615384613</v>
      </c>
      <c r="G108" s="152">
        <f>IFERROR((1-$I$3)*'Цены сегментыне'!F120,"по запросу")</f>
        <v>10935.173076923076</v>
      </c>
      <c r="H108" s="147"/>
      <c r="I108" s="147"/>
      <c r="J108" s="147"/>
      <c r="K108" s="179"/>
      <c r="L108" s="179"/>
      <c r="M108" s="179"/>
      <c r="N108" s="179"/>
      <c r="O108" s="179"/>
    </row>
    <row r="109" spans="1:15" s="146" customFormat="1" x14ac:dyDescent="0.25">
      <c r="A109" s="147"/>
      <c r="B109" s="645"/>
      <c r="C109" s="159" t="s">
        <v>339</v>
      </c>
      <c r="D109" s="169">
        <f>IFERROR((1-$I$3)*'Цены сегментыне'!C121,"по запросу")</f>
        <v>14337.403846153844</v>
      </c>
      <c r="E109" s="169">
        <f>IFERROR((1-$I$3)*'Цены сегментыне'!D121,"по запросу")</f>
        <v>12804.807692307691</v>
      </c>
      <c r="F109" s="169">
        <f>IFERROR((1-$I$3)*'Цены сегментыне'!E121,"по запросу")</f>
        <v>10661.826923076922</v>
      </c>
      <c r="G109" s="156">
        <f>IFERROR((1-$I$3)*'Цены сегментыне'!F121,"по запросу")</f>
        <v>9565.788461538461</v>
      </c>
      <c r="H109" s="147"/>
      <c r="I109" s="147"/>
      <c r="J109" s="147"/>
      <c r="K109" s="179"/>
      <c r="L109" s="179"/>
      <c r="M109" s="179"/>
      <c r="N109" s="179"/>
      <c r="O109" s="179"/>
    </row>
    <row r="110" spans="1:15" s="146" customFormat="1" x14ac:dyDescent="0.25">
      <c r="A110" s="147"/>
      <c r="B110" s="645"/>
      <c r="C110" s="155" t="s">
        <v>338</v>
      </c>
      <c r="D110" s="166">
        <f>IFERROR((1-$I$3)*'Цены сегментыне'!C122,"по запросу")</f>
        <v>27988.788461538457</v>
      </c>
      <c r="E110" s="166">
        <f>IFERROR((1-$I$3)*'Цены сегментыне'!D122,"по запросу")</f>
        <v>25031.076923076922</v>
      </c>
      <c r="F110" s="166">
        <f>IFERROR((1-$I$3)*'Цены сегментыне'!E122,"по запросу")</f>
        <v>20885.769230769227</v>
      </c>
      <c r="G110" s="152">
        <f>IFERROR((1-$I$3)*'Цены сегментыне'!F122,"по запросу")</f>
        <v>18827.711538461535</v>
      </c>
      <c r="H110" s="147"/>
      <c r="I110" s="147"/>
      <c r="J110" s="147"/>
      <c r="K110" s="179"/>
      <c r="L110" s="179"/>
      <c r="M110" s="179"/>
      <c r="N110" s="179"/>
      <c r="O110" s="179"/>
    </row>
    <row r="111" spans="1:15" s="146" customFormat="1" x14ac:dyDescent="0.25">
      <c r="A111" s="147"/>
      <c r="B111" s="645"/>
      <c r="C111" s="159" t="s">
        <v>337</v>
      </c>
      <c r="D111" s="169">
        <f>IFERROR((1-$I$3)*'Цены сегментыне'!C123,"по запросу")</f>
        <v>28193.13461538461</v>
      </c>
      <c r="E111" s="169">
        <f>IFERROR((1-$I$3)*'Цены сегментыне'!D123,"по запросу")</f>
        <v>25236.749999999993</v>
      </c>
      <c r="F111" s="169">
        <f>IFERROR((1-$I$3)*'Цены сегментыне'!E123,"по запросу")</f>
        <v>20616.403846153844</v>
      </c>
      <c r="G111" s="156">
        <f>IFERROR((1-$I$3)*'Цены сегментыне'!F123,"по запросу")</f>
        <v>18557.019230769227</v>
      </c>
      <c r="H111" s="147"/>
      <c r="I111" s="147"/>
      <c r="J111" s="147"/>
      <c r="K111" s="179"/>
      <c r="L111" s="179"/>
      <c r="M111" s="179"/>
      <c r="N111" s="179"/>
      <c r="O111" s="179"/>
    </row>
    <row r="112" spans="1:15" s="146" customFormat="1" x14ac:dyDescent="0.25">
      <c r="A112" s="147"/>
      <c r="B112" s="645"/>
      <c r="C112" s="155" t="s">
        <v>336</v>
      </c>
      <c r="D112" s="166">
        <f>IFERROR((1-$I$3)*'Цены сегментыне'!C124,"по запросу")</f>
        <v>26356.673076923074</v>
      </c>
      <c r="E112" s="166">
        <f>IFERROR((1-$I$3)*'Цены сегментыне'!D124,"по запросу")</f>
        <v>23400.288461538457</v>
      </c>
      <c r="F112" s="166">
        <f>IFERROR((1-$I$3)*'Цены сегментыне'!E124,"по запросу")</f>
        <v>19247.019230769227</v>
      </c>
      <c r="G112" s="152">
        <f>IFERROR((1-$I$3)*'Цены сегментыне'!F124,"по запросу")</f>
        <v>17188.961538461535</v>
      </c>
      <c r="H112" s="147"/>
      <c r="I112" s="147"/>
      <c r="J112" s="147"/>
      <c r="K112" s="179"/>
      <c r="L112" s="179"/>
      <c r="M112" s="179"/>
      <c r="N112" s="179"/>
      <c r="O112" s="179"/>
    </row>
    <row r="113" spans="1:15" s="146" customFormat="1" x14ac:dyDescent="0.25">
      <c r="A113" s="147"/>
      <c r="B113" s="645"/>
      <c r="C113" s="159" t="s">
        <v>335</v>
      </c>
      <c r="D113" s="169">
        <f>IFERROR((1-$I$3)*'Цены сегментыне'!C125,"по запросу")</f>
        <v>24629.019230769227</v>
      </c>
      <c r="E113" s="169">
        <f>IFERROR((1-$I$3)*'Цены сегментыне'!D125,"по запросу")</f>
        <v>21671.307692307688</v>
      </c>
      <c r="F113" s="169">
        <f>IFERROR((1-$I$3)*'Цены сегментыне'!E125,"по запросу")</f>
        <v>17759.538461538457</v>
      </c>
      <c r="G113" s="156">
        <f>IFERROR((1-$I$3)*'Цены сегментыне'!F125,"по запросу")</f>
        <v>15701.480769230766</v>
      </c>
      <c r="H113" s="147"/>
      <c r="I113" s="147"/>
      <c r="J113" s="147"/>
      <c r="K113" s="179"/>
      <c r="L113" s="179"/>
      <c r="M113" s="179"/>
      <c r="N113" s="179"/>
      <c r="O113" s="179"/>
    </row>
    <row r="114" spans="1:15" s="146" customFormat="1" x14ac:dyDescent="0.25">
      <c r="A114" s="147"/>
      <c r="B114" s="645"/>
      <c r="C114" s="155" t="s">
        <v>334</v>
      </c>
      <c r="D114" s="166">
        <f>IFERROR((1-$I$3)*'Цены сегментыне'!C126,"по запросу")</f>
        <v>47036.76923076922</v>
      </c>
      <c r="E114" s="166">
        <f>IFERROR((1-$I$3)*'Цены сегментыне'!D126,"по запросу")</f>
        <v>41934.749999999993</v>
      </c>
      <c r="F114" s="166">
        <f>IFERROR((1-$I$3)*'Цены сегментыне'!E126,"по запросу")</f>
        <v>35700.865384615376</v>
      </c>
      <c r="G114" s="152">
        <f>IFERROR((1-$I$3)*'Цены сегментыне'!F126,"по запросу")</f>
        <v>32075.711538461532</v>
      </c>
      <c r="H114" s="147"/>
      <c r="I114" s="147"/>
      <c r="J114" s="147"/>
      <c r="K114" s="179"/>
      <c r="L114" s="179"/>
      <c r="M114" s="179"/>
      <c r="N114" s="179"/>
      <c r="O114" s="179"/>
    </row>
    <row r="115" spans="1:15" s="146" customFormat="1" x14ac:dyDescent="0.25">
      <c r="A115" s="147"/>
      <c r="B115" s="645"/>
      <c r="C115" s="159" t="s">
        <v>333</v>
      </c>
      <c r="D115" s="169">
        <f>IFERROR((1-$I$3)*'Цены сегментыне'!C127,"по запросу")</f>
        <v>47241.115384615376</v>
      </c>
      <c r="E115" s="169">
        <f>IFERROR((1-$I$3)*'Цены сегментыне'!D127,"по запросу")</f>
        <v>42140.423076923071</v>
      </c>
      <c r="F115" s="169">
        <f>IFERROR((1-$I$3)*'Цены сегментыне'!E127,"по запросу")</f>
        <v>35430.173076923071</v>
      </c>
      <c r="G115" s="156">
        <f>IFERROR((1-$I$3)*'Цены сегментыне'!F127,"по запросу")</f>
        <v>31805.019230769223</v>
      </c>
      <c r="H115" s="147"/>
      <c r="I115" s="147"/>
      <c r="J115" s="147"/>
      <c r="K115" s="179"/>
      <c r="L115" s="179"/>
      <c r="M115" s="179"/>
      <c r="N115" s="179"/>
      <c r="O115" s="179"/>
    </row>
    <row r="116" spans="1:15" s="146" customFormat="1" x14ac:dyDescent="0.25">
      <c r="A116" s="147"/>
      <c r="B116" s="645"/>
      <c r="C116" s="155" t="s">
        <v>332</v>
      </c>
      <c r="D116" s="166">
        <f>IFERROR((1-$I$3)*'Цены сегментыне'!C128,"по запросу")</f>
        <v>45404.653846153844</v>
      </c>
      <c r="E116" s="166">
        <f>IFERROR((1-$I$3)*'Цены сегментыне'!D128,"по запросу")</f>
        <v>40303.961538461532</v>
      </c>
      <c r="F116" s="166">
        <f>IFERROR((1-$I$3)*'Цены сегментыне'!E128,"по запросу")</f>
        <v>34060.788461538454</v>
      </c>
      <c r="G116" s="152">
        <f>IFERROR((1-$I$3)*'Цены сегментыне'!F128,"по запросу")</f>
        <v>30436.961538461532</v>
      </c>
      <c r="H116" s="147"/>
      <c r="I116" s="147"/>
      <c r="J116" s="147"/>
      <c r="K116" s="179"/>
      <c r="L116" s="179"/>
      <c r="M116" s="179"/>
      <c r="N116" s="179"/>
      <c r="O116" s="179"/>
    </row>
    <row r="117" spans="1:15" s="146" customFormat="1" x14ac:dyDescent="0.25">
      <c r="A117" s="147"/>
      <c r="B117" s="645"/>
      <c r="C117" s="159" t="s">
        <v>331</v>
      </c>
      <c r="D117" s="169">
        <f>IFERROR((1-$I$3)*'Цены сегментыне'!C129,"по запросу")</f>
        <v>43676.999999999993</v>
      </c>
      <c r="E117" s="169">
        <f>IFERROR((1-$I$3)*'Цены сегментыне'!D129,"по запросу")</f>
        <v>38574.980769230759</v>
      </c>
      <c r="F117" s="169">
        <f>IFERROR((1-$I$3)*'Цены сегментыне'!E129,"по запросу")</f>
        <v>32573.307692307688</v>
      </c>
      <c r="G117" s="156">
        <f>IFERROR((1-$I$3)*'Цены сегментыне'!F129,"по запросу")</f>
        <v>28948.15384615384</v>
      </c>
      <c r="H117" s="147"/>
      <c r="I117" s="147"/>
      <c r="J117" s="147"/>
      <c r="K117" s="179"/>
      <c r="L117" s="179"/>
      <c r="M117" s="179"/>
      <c r="N117" s="179"/>
      <c r="O117" s="179"/>
    </row>
    <row r="118" spans="1:15" s="146" customFormat="1" x14ac:dyDescent="0.25">
      <c r="A118" s="147"/>
      <c r="B118" s="645"/>
      <c r="C118" s="155" t="s">
        <v>330</v>
      </c>
      <c r="D118" s="166">
        <f>IFERROR((1-$I$3)*'Цены сегментыне'!C130,"по запросу")</f>
        <v>41167.788461538454</v>
      </c>
      <c r="E118" s="166">
        <f>IFERROR((1-$I$3)*'Цены сегментыне'!D130,"по запросу")</f>
        <v>36065.76923076922</v>
      </c>
      <c r="F118" s="166">
        <f>IFERROR((1-$I$3)*'Цены сегментыне'!E130,"по запросу")</f>
        <v>30795.230769230766</v>
      </c>
      <c r="G118" s="152">
        <f>IFERROR((1-$I$3)*'Цены сегментыне'!F130,"по запросу")</f>
        <v>27170.076923076922</v>
      </c>
      <c r="H118" s="147"/>
      <c r="I118" s="147"/>
      <c r="J118" s="147"/>
      <c r="K118" s="179"/>
      <c r="L118" s="179"/>
      <c r="M118" s="179"/>
      <c r="N118" s="179"/>
      <c r="O118" s="179"/>
    </row>
    <row r="119" spans="1:15" s="146" customFormat="1" x14ac:dyDescent="0.25">
      <c r="A119" s="147"/>
      <c r="B119" s="645"/>
      <c r="C119" s="159" t="s">
        <v>329</v>
      </c>
      <c r="D119" s="169">
        <f>IFERROR((1-$I$3)*'Цены сегментыне'!C131,"по запросу")</f>
        <v>106432.49999999997</v>
      </c>
      <c r="E119" s="169">
        <f>IFERROR((1-$I$3)*'Цены сегментыне'!D131,"по запросу")</f>
        <v>93159.288461538439</v>
      </c>
      <c r="F119" s="169">
        <f>IFERROR((1-$I$3)*'Цены сегментыне'!E131,"по запросу")</f>
        <v>74327.596153846142</v>
      </c>
      <c r="G119" s="156">
        <f>IFERROR((1-$I$3)*'Цены сегментыне'!F131,"по запросу")</f>
        <v>64939.615384615376</v>
      </c>
      <c r="H119" s="147"/>
      <c r="I119" s="147"/>
      <c r="J119" s="147"/>
      <c r="K119" s="179"/>
      <c r="L119" s="179"/>
      <c r="M119" s="179"/>
      <c r="N119" s="179"/>
      <c r="O119" s="179"/>
    </row>
    <row r="120" spans="1:15" s="146" customFormat="1" x14ac:dyDescent="0.25">
      <c r="A120" s="147"/>
      <c r="B120" s="645"/>
      <c r="C120" s="155" t="s">
        <v>328</v>
      </c>
      <c r="D120" s="166">
        <f>IFERROR((1-$I$3)*'Цены сегментыне'!C132,"по запросу")</f>
        <v>104703.51923076922</v>
      </c>
      <c r="E120" s="166">
        <f>IFERROR((1-$I$3)*'Цены сегментыне'!D132,"по запросу")</f>
        <v>91430.307692307688</v>
      </c>
      <c r="F120" s="166">
        <f>IFERROR((1-$I$3)*'Цены сегментыне'!E132,"по запросу")</f>
        <v>72837.461538461532</v>
      </c>
      <c r="G120" s="152">
        <f>IFERROR((1-$I$3)*'Цены сегментыне'!F132,"по запросу")</f>
        <v>63450.807692307681</v>
      </c>
      <c r="H120" s="147"/>
    </row>
    <row r="121" spans="1:15" s="146" customFormat="1" x14ac:dyDescent="0.25">
      <c r="A121" s="147"/>
      <c r="B121" s="645"/>
      <c r="C121" s="159" t="s">
        <v>327</v>
      </c>
      <c r="D121" s="169">
        <f>IFERROR((1-$I$3)*'Цены сегментыне'!C133,"по запросу")</f>
        <v>102618.92307692306</v>
      </c>
      <c r="E121" s="169">
        <f>IFERROR((1-$I$3)*'Цены сегментыне'!D133,"по запросу")</f>
        <v>89345.711538461517</v>
      </c>
      <c r="F121" s="169">
        <f>IFERROR((1-$I$3)*'Цены сегментыне'!E133,"по запросу")</f>
        <v>71059.38461538461</v>
      </c>
      <c r="G121" s="156">
        <f>IFERROR((1-$I$3)*'Цены сегментыне'!F133,"по запросу")</f>
        <v>61672.730769230751</v>
      </c>
      <c r="H121" s="147"/>
    </row>
    <row r="122" spans="1:15" s="146" customFormat="1" ht="19.5" thickBot="1" x14ac:dyDescent="0.3">
      <c r="A122" s="147"/>
      <c r="B122" s="646"/>
      <c r="C122" s="175" t="s">
        <v>326</v>
      </c>
      <c r="D122" s="174">
        <f>IFERROR((1-$I$3)*'Цены сегментыне'!C134,"по запросу")</f>
        <v>100160.1346153846</v>
      </c>
      <c r="E122" s="174">
        <f>IFERROR((1-$I$3)*'Цены сегментыне'!D134,"по запросу")</f>
        <v>86885.596153846142</v>
      </c>
      <c r="F122" s="174">
        <f>IFERROR((1-$I$3)*'Цены сегментыне'!E134,"по запросу")</f>
        <v>67953.057692307688</v>
      </c>
      <c r="G122" s="173">
        <f>IFERROR((1-$I$3)*'Цены сегментыне'!F134,"по запросу")</f>
        <v>58566.403846153844</v>
      </c>
      <c r="H122" s="147"/>
    </row>
    <row r="123" spans="1:15" s="146" customFormat="1" ht="39" customHeight="1" x14ac:dyDescent="0.25">
      <c r="A123" s="147"/>
      <c r="B123" s="665"/>
      <c r="C123" s="655" t="s">
        <v>354</v>
      </c>
      <c r="D123" s="656"/>
      <c r="E123" s="656"/>
      <c r="F123" s="656"/>
      <c r="G123" s="657"/>
      <c r="H123" s="658" t="s">
        <v>353</v>
      </c>
      <c r="I123" s="656"/>
      <c r="J123" s="656"/>
      <c r="K123" s="656"/>
      <c r="L123" s="657"/>
      <c r="M123" s="147"/>
      <c r="N123" s="147"/>
    </row>
    <row r="124" spans="1:15" s="146" customFormat="1" ht="31.5" x14ac:dyDescent="0.25">
      <c r="A124" s="147"/>
      <c r="B124" s="666"/>
      <c r="C124" s="176" t="s">
        <v>349</v>
      </c>
      <c r="D124" s="161" t="s">
        <v>322</v>
      </c>
      <c r="E124" s="161" t="s">
        <v>348</v>
      </c>
      <c r="F124" s="161" t="s">
        <v>320</v>
      </c>
      <c r="G124" s="160" t="s">
        <v>319</v>
      </c>
      <c r="H124" s="178" t="s">
        <v>349</v>
      </c>
      <c r="I124" s="161" t="s">
        <v>322</v>
      </c>
      <c r="J124" s="161" t="s">
        <v>348</v>
      </c>
      <c r="K124" s="161" t="s">
        <v>320</v>
      </c>
      <c r="L124" s="160" t="s">
        <v>319</v>
      </c>
      <c r="M124" s="147"/>
      <c r="N124" s="147"/>
    </row>
    <row r="125" spans="1:15" s="146" customFormat="1" x14ac:dyDescent="0.25">
      <c r="A125" s="147"/>
      <c r="B125" s="666"/>
      <c r="C125" s="159">
        <v>63</v>
      </c>
      <c r="D125" s="169">
        <f>IFERROR((1-$I$3)*'Цены сегментыне'!C137,"по запросу")</f>
        <v>930.17307692307679</v>
      </c>
      <c r="E125" s="169">
        <f>IFERROR((1-$I$3)*'Цены сегментыне'!D137,"по запросу")</f>
        <v>875.76923076923049</v>
      </c>
      <c r="F125" s="169">
        <f>IFERROR((1-$I$3)*'Цены сегментыне'!E137,"по запросу")</f>
        <v>829.32692307692287</v>
      </c>
      <c r="G125" s="156">
        <f>IFERROR((1-$I$3)*'Цены сегментыне'!F137,"по запросу")</f>
        <v>785.53846153846143</v>
      </c>
      <c r="H125" s="171">
        <v>63</v>
      </c>
      <c r="I125" s="169">
        <f>IFERROR((1-$I$3)*'Цены сегментыне'!H137,"по запросу")</f>
        <v>1528.6153846153843</v>
      </c>
      <c r="J125" s="169">
        <f>IFERROR((1-$I$3)*'Цены сегментыне'!I137,"по запросу")</f>
        <v>1445.0192307692305</v>
      </c>
      <c r="K125" s="169">
        <f>IFERROR((1-$I$3)*'Цены сегментыне'!J137,"по запросу")</f>
        <v>1376.0192307692305</v>
      </c>
      <c r="L125" s="156">
        <f>IFERROR((1-$I$3)*'Цены сегментыне'!K137,"по запросу")</f>
        <v>1309.6730769230767</v>
      </c>
      <c r="M125" s="147"/>
      <c r="N125" s="147"/>
    </row>
    <row r="126" spans="1:15" s="146" customFormat="1" x14ac:dyDescent="0.25">
      <c r="A126" s="147"/>
      <c r="B126" s="666"/>
      <c r="C126" s="155">
        <v>75</v>
      </c>
      <c r="D126" s="166">
        <f>IFERROR((1-$I$3)*'Цены сегментыне'!C138,"по запросу")</f>
        <v>1167.6923076923076</v>
      </c>
      <c r="E126" s="166">
        <f>IFERROR((1-$I$3)*'Цены сегментыне'!D138,"по запросу")</f>
        <v>1098.6923076923076</v>
      </c>
      <c r="F126" s="166">
        <f>IFERROR((1-$I$3)*'Цены сегментыне'!E138,"по запросу")</f>
        <v>1031.0192307692305</v>
      </c>
      <c r="G126" s="152">
        <f>IFERROR((1-$I$3)*'Цены сегментыне'!F138,"по запросу")</f>
        <v>973.96153846153823</v>
      </c>
      <c r="H126" s="168">
        <v>75</v>
      </c>
      <c r="I126" s="166">
        <f>IFERROR((1-$I$3)*'Цены сегментыне'!H138,"по запросу")</f>
        <v>1942.6153846153843</v>
      </c>
      <c r="J126" s="166">
        <f>IFERROR((1-$I$3)*'Цены сегментыне'!I138,"по запросу")</f>
        <v>1831.1538461538457</v>
      </c>
      <c r="K126" s="166">
        <f>IFERROR((1-$I$3)*'Цены сегментыне'!J138,"по запросу")</f>
        <v>1727.6538461538457</v>
      </c>
      <c r="L126" s="152">
        <f>IFERROR((1-$I$3)*'Цены сегментыне'!K138,"по запросу")</f>
        <v>1638.7499999999995</v>
      </c>
      <c r="M126" s="147"/>
      <c r="N126" s="147"/>
    </row>
    <row r="127" spans="1:15" s="146" customFormat="1" x14ac:dyDescent="0.25">
      <c r="A127" s="147"/>
      <c r="B127" s="666"/>
      <c r="C127" s="159">
        <v>90</v>
      </c>
      <c r="D127" s="169">
        <f>IFERROR((1-$I$3)*'Цены сегментыне'!C139,"по запросу")</f>
        <v>1861.6730769230765</v>
      </c>
      <c r="E127" s="169">
        <f>IFERROR((1-$I$3)*'Цены сегментыне'!D139,"по запросу")</f>
        <v>1693.1538461538457</v>
      </c>
      <c r="F127" s="169">
        <f>IFERROR((1-$I$3)*'Цены сегментыне'!E139,"по запросу")</f>
        <v>1548.5192307692305</v>
      </c>
      <c r="G127" s="156">
        <f>IFERROR((1-$I$3)*'Цены сегментыне'!F139,"по запросу")</f>
        <v>1422.4615384615381</v>
      </c>
      <c r="H127" s="171">
        <v>90</v>
      </c>
      <c r="I127" s="169">
        <f>IFERROR((1-$I$3)*'Цены сегментыне'!H139,"по запросу")</f>
        <v>2884.7307692307686</v>
      </c>
      <c r="J127" s="169">
        <f>IFERROR((1-$I$3)*'Цены сегментыне'!I139,"по запросу")</f>
        <v>2649.8653846153843</v>
      </c>
      <c r="K127" s="169">
        <f>IFERROR((1-$I$3)*'Цены сегментыне'!J139,"по запросу")</f>
        <v>2448.1730769230762</v>
      </c>
      <c r="L127" s="156">
        <f>IFERROR((1-$I$3)*'Цены сегментыне'!K139,"по запросу")</f>
        <v>2270.3653846153843</v>
      </c>
      <c r="M127" s="147"/>
      <c r="N127" s="147"/>
    </row>
    <row r="128" spans="1:15" s="146" customFormat="1" x14ac:dyDescent="0.25">
      <c r="A128" s="147"/>
      <c r="B128" s="666"/>
      <c r="C128" s="155">
        <v>110</v>
      </c>
      <c r="D128" s="166">
        <f>IFERROR((1-$I$3)*'Цены сегментыне'!C140,"по запросу")</f>
        <v>2531.7692307692305</v>
      </c>
      <c r="E128" s="166">
        <f>IFERROR((1-$I$3)*'Цены сегментыне'!D140,"по запросу")</f>
        <v>2283.6346153846152</v>
      </c>
      <c r="F128" s="166">
        <f>IFERROR((1-$I$3)*'Цены сегментыне'!E140,"по запросу")</f>
        <v>2073.9807692307691</v>
      </c>
      <c r="G128" s="152">
        <f>IFERROR((1-$I$3)*'Цены сегментыне'!F140,"по запросу")</f>
        <v>1892.1923076923076</v>
      </c>
      <c r="H128" s="168">
        <v>110</v>
      </c>
      <c r="I128" s="166">
        <f>IFERROR((1-$I$3)*'Цены сегментыне'!H140,"по запросу")</f>
        <v>3886.5576923076915</v>
      </c>
      <c r="J128" s="166">
        <f>IFERROR((1-$I$3)*'Цены сегментыне'!I140,"по запросу")</f>
        <v>3540.2307692307686</v>
      </c>
      <c r="K128" s="166">
        <f>IFERROR((1-$I$3)*'Цены сегментыне'!J140,"по запросу")</f>
        <v>3245.6538461538457</v>
      </c>
      <c r="L128" s="152">
        <f>IFERROR((1-$I$3)*'Цены сегментыне'!K140,"по запросу")</f>
        <v>2990.8846153846152</v>
      </c>
      <c r="M128" s="147"/>
      <c r="N128" s="147"/>
    </row>
    <row r="129" spans="1:15" s="146" customFormat="1" x14ac:dyDescent="0.25">
      <c r="A129" s="147"/>
      <c r="B129" s="666"/>
      <c r="C129" s="159">
        <v>125</v>
      </c>
      <c r="D129" s="169">
        <f>IFERROR((1-$I$3)*'Цены сегментыне'!C141,"по запросу")</f>
        <v>3099.6923076923072</v>
      </c>
      <c r="E129" s="169">
        <f>IFERROR((1-$I$3)*'Цены сегментыне'!D141,"по запросу")</f>
        <v>2770.6153846153843</v>
      </c>
      <c r="F129" s="169">
        <f>IFERROR((1-$I$3)*'Цены сегментыне'!E141,"по запросу")</f>
        <v>2483.9999999999995</v>
      </c>
      <c r="G129" s="156">
        <f>IFERROR((1-$I$3)*'Цены сегментыне'!F141,"по запросу")</f>
        <v>2257.0961538461534</v>
      </c>
      <c r="H129" s="171">
        <v>125</v>
      </c>
      <c r="I129" s="169">
        <f>IFERROR((1-$I$3)*'Цены сегментыне'!H141,"по запросу")</f>
        <v>4851.2307692307686</v>
      </c>
      <c r="J129" s="169">
        <f>IFERROR((1-$I$3)*'Цены сегментыне'!I141,"по запросу")</f>
        <v>4372.2115384615381</v>
      </c>
      <c r="K129" s="169">
        <f>IFERROR((1-$I$3)*'Цены сегментыне'!J141,"по запросу")</f>
        <v>3950.2499999999991</v>
      </c>
      <c r="L129" s="156">
        <f>IFERROR((1-$I$3)*'Цены сегментыне'!K141,"по запросу")</f>
        <v>3617.1923076923072</v>
      </c>
      <c r="M129" s="147"/>
      <c r="N129" s="147"/>
    </row>
    <row r="130" spans="1:15" s="146" customFormat="1" x14ac:dyDescent="0.25">
      <c r="A130" s="147"/>
      <c r="B130" s="666"/>
      <c r="C130" s="155">
        <v>140</v>
      </c>
      <c r="D130" s="166">
        <f>IFERROR((1-$I$3)*'Цены сегментыне'!C142,"по запросу")</f>
        <v>4124.076923076922</v>
      </c>
      <c r="E130" s="166">
        <f>IFERROR((1-$I$3)*'Цены сегментыне'!D142,"по запросу")</f>
        <v>3654.3461538461534</v>
      </c>
      <c r="F130" s="166">
        <f>IFERROR((1-$I$3)*'Цены сегментыне'!E142,"по запросу")</f>
        <v>3240.3461538461534</v>
      </c>
      <c r="G130" s="152">
        <f>IFERROR((1-$I$3)*'Цены сегментыне'!F142,"по запросу")</f>
        <v>2896.6730769230762</v>
      </c>
      <c r="H130" s="168">
        <v>140</v>
      </c>
      <c r="I130" s="166">
        <f>IFERROR((1-$I$3)*'Цены сегментыне'!H142,"по запросу")</f>
        <v>6470.076923076922</v>
      </c>
      <c r="J130" s="166">
        <f>IFERROR((1-$I$3)*'Цены сегментыне'!I142,"по запросу")</f>
        <v>5770.788461538461</v>
      </c>
      <c r="K130" s="166">
        <f>IFERROR((1-$I$3)*'Цены сегментыне'!J142,"по запросу")</f>
        <v>5152.4423076923067</v>
      </c>
      <c r="L130" s="152">
        <f>IFERROR((1-$I$3)*'Цены сегментыне'!K142,"по запросу")</f>
        <v>4638.9230769230762</v>
      </c>
      <c r="M130" s="147"/>
      <c r="N130" s="147"/>
    </row>
    <row r="131" spans="1:15" s="146" customFormat="1" x14ac:dyDescent="0.25">
      <c r="A131" s="147"/>
      <c r="B131" s="666"/>
      <c r="C131" s="159">
        <v>160</v>
      </c>
      <c r="D131" s="169">
        <f>IFERROR((1-$I$3)*'Цены сегментыне'!C143,"по запросу")</f>
        <v>5214.8076923076915</v>
      </c>
      <c r="E131" s="169">
        <f>IFERROR((1-$I$3)*'Цены сегментыне'!D143,"по запросу")</f>
        <v>4571.2499999999991</v>
      </c>
      <c r="F131" s="169">
        <f>IFERROR((1-$I$3)*'Цены сегментыне'!E143,"по запросу")</f>
        <v>4027.2115384615381</v>
      </c>
      <c r="G131" s="156">
        <f>IFERROR((1-$I$3)*'Цены сегментыне'!F143,"по запросу")</f>
        <v>3587.9999999999991</v>
      </c>
      <c r="H131" s="171">
        <v>160</v>
      </c>
      <c r="I131" s="169">
        <f>IFERROR((1-$I$3)*'Цены сегментыне'!H143,"по запросу")</f>
        <v>7901.826923076922</v>
      </c>
      <c r="J131" s="169">
        <f>IFERROR((1-$I$3)*'Цены сегментыне'!I143,"по запросу")</f>
        <v>6984.9230769230762</v>
      </c>
      <c r="K131" s="169">
        <f>IFERROR((1-$I$3)*'Цены сегментыне'!J143,"по запросу")</f>
        <v>6207.3461538461524</v>
      </c>
      <c r="L131" s="156">
        <f>IFERROR((1-$I$3)*'Цены сегментыне'!K143,"по запросу")</f>
        <v>5578.3846153846143</v>
      </c>
      <c r="M131" s="147"/>
      <c r="N131" s="147"/>
    </row>
    <row r="132" spans="1:15" s="146" customFormat="1" x14ac:dyDescent="0.25">
      <c r="A132" s="147"/>
      <c r="B132" s="666"/>
      <c r="C132" s="155">
        <v>180</v>
      </c>
      <c r="D132" s="166">
        <f>IFERROR((1-$I$3)*'Цены сегментыне'!C144,"по запросу")</f>
        <v>6846.9230769230762</v>
      </c>
      <c r="E132" s="166">
        <f>IFERROR((1-$I$3)*'Цены сегментыне'!D144,"по запросу")</f>
        <v>5968.4999999999991</v>
      </c>
      <c r="F132" s="166">
        <f>IFERROR((1-$I$3)*'Цены сегментыне'!E144,"по запросу")</f>
        <v>5198.8846153846143</v>
      </c>
      <c r="G132" s="152">
        <f>IFERROR((1-$I$3)*'Цены сегментыне'!F144,"по запросу")</f>
        <v>4563.288461538461</v>
      </c>
      <c r="H132" s="168">
        <v>180</v>
      </c>
      <c r="I132" s="166">
        <f>IFERROR((1-$I$3)*'Цены сегментыне'!H144,"по запросу")</f>
        <v>9866.9999999999982</v>
      </c>
      <c r="J132" s="166">
        <f>IFERROR((1-$I$3)*'Цены сегментыне'!I144,"по запросу")</f>
        <v>8686.038461538461</v>
      </c>
      <c r="K132" s="166">
        <f>IFERROR((1-$I$3)*'Цены сегментыне'!J144,"по запросу")</f>
        <v>7651.0384615384601</v>
      </c>
      <c r="L132" s="152">
        <f>IFERROR((1-$I$3)*'Цены сегментыне'!K144,"по запросу")</f>
        <v>6796.4999999999982</v>
      </c>
      <c r="M132" s="147"/>
      <c r="N132" s="147"/>
    </row>
    <row r="133" spans="1:15" s="146" customFormat="1" x14ac:dyDescent="0.25">
      <c r="A133" s="147"/>
      <c r="B133" s="666"/>
      <c r="C133" s="159">
        <v>200</v>
      </c>
      <c r="D133" s="169">
        <f>IFERROR((1-$I$3)*'Цены сегментыне'!C145,"по запросу")</f>
        <v>8862.5192307692287</v>
      </c>
      <c r="E133" s="169">
        <f>IFERROR((1-$I$3)*'Цены сегментыне'!D145,"по запросу")</f>
        <v>7637.7692307692305</v>
      </c>
      <c r="F133" s="169">
        <f>IFERROR((1-$I$3)*'Цены сегментыне'!E145,"по запросу")</f>
        <v>6625.326923076922</v>
      </c>
      <c r="G133" s="156">
        <f>IFERROR((1-$I$3)*'Цены сегментыне'!F145,"по запросу")</f>
        <v>5778.7499999999991</v>
      </c>
      <c r="H133" s="171">
        <v>200</v>
      </c>
      <c r="I133" s="169">
        <f>IFERROR((1-$I$3)*'Цены сегментыне'!H145,"по запросу")</f>
        <v>13922.07692307692</v>
      </c>
      <c r="J133" s="169">
        <f>IFERROR((1-$I$3)*'Цены сегментыне'!I145,"по запросу")</f>
        <v>12049.788461538461</v>
      </c>
      <c r="K133" s="169">
        <f>IFERROR((1-$I$3)*'Цены сегментыне'!J145,"по запросу")</f>
        <v>10502.596153846152</v>
      </c>
      <c r="L133" s="156">
        <f>IFERROR((1-$I$3)*'Цены сегментыне'!K145,"по запросу")</f>
        <v>9207.5192307692287</v>
      </c>
      <c r="M133" s="147"/>
      <c r="N133" s="147"/>
    </row>
    <row r="134" spans="1:15" s="146" customFormat="1" x14ac:dyDescent="0.25">
      <c r="A134" s="147"/>
      <c r="B134" s="666"/>
      <c r="C134" s="155">
        <v>225</v>
      </c>
      <c r="D134" s="166">
        <f>IFERROR((1-$I$3)*'Цены сегментыне'!C146,"по запросу")</f>
        <v>12252.80769230769</v>
      </c>
      <c r="E134" s="166">
        <f>IFERROR((1-$I$3)*'Цены сегментыне'!D146,"по запросу")</f>
        <v>10498.615384615383</v>
      </c>
      <c r="F134" s="166">
        <f>IFERROR((1-$I$3)*'Цены сегментыне'!E146,"по запросу")</f>
        <v>9001.8461538461524</v>
      </c>
      <c r="G134" s="152">
        <f>IFERROR((1-$I$3)*'Цены сегментыне'!F146,"по запросу")</f>
        <v>7742.5961538461524</v>
      </c>
      <c r="H134" s="168">
        <v>225</v>
      </c>
      <c r="I134" s="166">
        <f>IFERROR((1-$I$3)*'Цены сегментыне'!H146,"по запросу")</f>
        <v>16696.673076923074</v>
      </c>
      <c r="J134" s="166">
        <f>IFERROR((1-$I$3)*'Цены сегментыне'!I146,"по запросу")</f>
        <v>14443.557692307688</v>
      </c>
      <c r="K134" s="166">
        <f>IFERROR((1-$I$3)*'Цены сегментыне'!J146,"по запросу")</f>
        <v>12522.173076923074</v>
      </c>
      <c r="L134" s="152">
        <f>IFERROR((1-$I$3)*'Цены сегментыне'!K146,"по запросу")</f>
        <v>10903.326923076922</v>
      </c>
      <c r="M134" s="147"/>
      <c r="N134" s="147"/>
    </row>
    <row r="135" spans="1:15" s="146" customFormat="1" x14ac:dyDescent="0.25">
      <c r="A135" s="147"/>
      <c r="B135" s="666"/>
      <c r="C135" s="159">
        <v>250</v>
      </c>
      <c r="D135" s="169">
        <f>IFERROR((1-$I$3)*'Цены сегментыне'!C147,"по запросу")</f>
        <v>14681.07692307692</v>
      </c>
      <c r="E135" s="169">
        <f>IFERROR((1-$I$3)*'Цены сегментыне'!D147,"по запросу")</f>
        <v>12561.980769230766</v>
      </c>
      <c r="F135" s="169">
        <f>IFERROR((1-$I$3)*'Цены сегментыне'!E147,"по запросу")</f>
        <v>10746.749999999998</v>
      </c>
      <c r="G135" s="156">
        <f>IFERROR((1-$I$3)*'Цены сегментыне'!F147,"по запросу")</f>
        <v>9171.6923076923049</v>
      </c>
      <c r="H135" s="171">
        <v>250</v>
      </c>
      <c r="I135" s="169">
        <f>IFERROR((1-$I$3)*'Цены сегментыне'!H147,"по запросу")</f>
        <v>20661.519230769227</v>
      </c>
      <c r="J135" s="169">
        <f>IFERROR((1-$I$3)*'Цены сегментыне'!I147,"по запросу")</f>
        <v>17811.288461538457</v>
      </c>
      <c r="K135" s="169">
        <f>IFERROR((1-$I$3)*'Цены сегментыне'!J147,"по запросу")</f>
        <v>15365.769230769229</v>
      </c>
      <c r="L135" s="156">
        <f>IFERROR((1-$I$3)*'Цены сегментыне'!K147,"по запросу")</f>
        <v>13250.653846153844</v>
      </c>
      <c r="M135" s="147"/>
      <c r="N135" s="147"/>
    </row>
    <row r="136" spans="1:15" s="146" customFormat="1" x14ac:dyDescent="0.25">
      <c r="A136" s="147"/>
      <c r="B136" s="666"/>
      <c r="C136" s="155">
        <v>280</v>
      </c>
      <c r="D136" s="166">
        <f>IFERROR((1-$I$3)*'Цены сегментыне'!C148,"по запросу")</f>
        <v>21458.999999999996</v>
      </c>
      <c r="E136" s="166">
        <f>IFERROR((1-$I$3)*'Цены сегментыне'!D148,"по запросу")</f>
        <v>18226.615384615383</v>
      </c>
      <c r="F136" s="166">
        <f>IFERROR((1-$I$3)*'Цены сегментыне'!E148,"по запросу")</f>
        <v>15457.32692307692</v>
      </c>
      <c r="G136" s="152">
        <f>IFERROR((1-$I$3)*'Цены сегментыне'!F148,"по запросу")</f>
        <v>13147.153846153844</v>
      </c>
      <c r="H136" s="168">
        <v>280</v>
      </c>
      <c r="I136" s="166">
        <f>IFERROR((1-$I$3)*'Цены сегментыне'!H148,"по запросу")</f>
        <v>34139.076923076922</v>
      </c>
      <c r="J136" s="166">
        <f>IFERROR((1-$I$3)*'Цены сегментыне'!I148,"по запросу")</f>
        <v>29056.961538461532</v>
      </c>
      <c r="K136" s="166">
        <f>IFERROR((1-$I$3)*'Цены сегментыне'!J148,"по запросу")</f>
        <v>24700.673076923074</v>
      </c>
      <c r="L136" s="152">
        <f>IFERROR((1-$I$3)*'Цены сегментыне'!K148,"по запросу")</f>
        <v>21075.519230769227</v>
      </c>
      <c r="M136" s="147"/>
      <c r="N136" s="147"/>
    </row>
    <row r="137" spans="1:15" s="146" customFormat="1" ht="19.5" thickBot="1" x14ac:dyDescent="0.3">
      <c r="A137" s="147"/>
      <c r="B137" s="666"/>
      <c r="C137" s="159">
        <v>315</v>
      </c>
      <c r="D137" s="169">
        <f>IFERROR((1-$I$3)*'Цены сегментыне'!C149,"по запросу")</f>
        <v>26389.846153846149</v>
      </c>
      <c r="E137" s="169">
        <f>IFERROR((1-$I$3)*'Цены сегментыне'!D149,"по запросу")</f>
        <v>22394.480769230766</v>
      </c>
      <c r="F137" s="169">
        <f>IFERROR((1-$I$3)*'Цены сегментыне'!E149,"по запросу")</f>
        <v>18852.923076923074</v>
      </c>
      <c r="G137" s="156">
        <f>IFERROR((1-$I$3)*'Цены сегментыне'!F149,"по запросу")</f>
        <v>15945.634615384612</v>
      </c>
      <c r="H137" s="165">
        <v>315</v>
      </c>
      <c r="I137" s="163">
        <f>IFERROR((1-$I$3)*'Цены сегментыне'!H149,"по запросу")</f>
        <v>38164.961538461532</v>
      </c>
      <c r="J137" s="163">
        <f>IFERROR((1-$I$3)*'Цены сегментыне'!I149,"по запросу")</f>
        <v>32528.192307692305</v>
      </c>
      <c r="K137" s="163">
        <f>IFERROR((1-$I$3)*'Цены сегментыне'!J149,"по запросу")</f>
        <v>27536.307692307688</v>
      </c>
      <c r="L137" s="148">
        <f>IFERROR((1-$I$3)*'Цены сегментыне'!K149,"по запросу")</f>
        <v>23437.442307692305</v>
      </c>
      <c r="M137" s="147"/>
      <c r="N137" s="147"/>
    </row>
    <row r="138" spans="1:15" s="146" customFormat="1" x14ac:dyDescent="0.25">
      <c r="A138" s="147"/>
      <c r="B138" s="666"/>
      <c r="C138" s="155">
        <v>355</v>
      </c>
      <c r="D138" s="166" t="str">
        <f>IFERROR((1-$I$3)*'Цены сегментыне'!C150,"по запросу")</f>
        <v>по запросу</v>
      </c>
      <c r="E138" s="166" t="str">
        <f>IFERROR((1-$I$3)*'Цены сегментыне'!D150,"по запросу")</f>
        <v>по запросу</v>
      </c>
      <c r="F138" s="166" t="str">
        <f>IFERROR((1-$I$3)*'Цены сегментыне'!E150,"по запросу")</f>
        <v>по запросу</v>
      </c>
      <c r="G138" s="152" t="str">
        <f>IFERROR((1-$I$3)*'Цены сегментыне'!F150,"по запросу")</f>
        <v>по запросу</v>
      </c>
    </row>
    <row r="139" spans="1:15" s="146" customFormat="1" ht="19.5" thickBot="1" x14ac:dyDescent="0.3">
      <c r="A139" s="147"/>
      <c r="B139" s="667"/>
      <c r="C139" s="151">
        <v>400</v>
      </c>
      <c r="D139" s="163" t="str">
        <f>IFERROR((1-$I$3)*'Цены сегментыне'!C151,"по запросу")</f>
        <v>по запросу</v>
      </c>
      <c r="E139" s="163" t="str">
        <f>IFERROR((1-$I$3)*'Цены сегментыне'!D151,"по запросу")</f>
        <v>по запросу</v>
      </c>
      <c r="F139" s="163" t="str">
        <f>IFERROR((1-$I$3)*'Цены сегментыне'!E151,"по запросу")</f>
        <v>по запросу</v>
      </c>
      <c r="G139" s="148" t="str">
        <f>IFERROR((1-$I$3)*'Цены сегментыне'!F151,"по запросу")</f>
        <v>по запросу</v>
      </c>
    </row>
    <row r="140" spans="1:15" s="146" customFormat="1" ht="39" customHeight="1" x14ac:dyDescent="0.25">
      <c r="A140" s="147"/>
      <c r="B140" s="644"/>
      <c r="C140" s="652" t="s">
        <v>352</v>
      </c>
      <c r="D140" s="653"/>
      <c r="E140" s="653"/>
      <c r="F140" s="653"/>
      <c r="G140" s="653"/>
      <c r="H140" s="654"/>
      <c r="I140" s="147"/>
      <c r="J140" s="147"/>
      <c r="K140" s="147"/>
      <c r="L140" s="147"/>
      <c r="M140" s="147"/>
      <c r="N140" s="147"/>
      <c r="O140" s="147"/>
    </row>
    <row r="141" spans="1:15" s="146" customFormat="1" ht="31.5" x14ac:dyDescent="0.25">
      <c r="A141" s="147"/>
      <c r="B141" s="645"/>
      <c r="C141" s="177" t="s">
        <v>349</v>
      </c>
      <c r="D141" s="161" t="s">
        <v>322</v>
      </c>
      <c r="E141" s="161" t="s">
        <v>348</v>
      </c>
      <c r="F141" s="161" t="s">
        <v>320</v>
      </c>
      <c r="G141" s="161" t="s">
        <v>319</v>
      </c>
      <c r="H141" s="160" t="s">
        <v>351</v>
      </c>
      <c r="I141" s="147"/>
      <c r="J141" s="147"/>
      <c r="K141" s="147"/>
      <c r="L141" s="147"/>
      <c r="M141" s="147"/>
      <c r="N141" s="147"/>
      <c r="O141" s="147"/>
    </row>
    <row r="142" spans="1:15" s="146" customFormat="1" x14ac:dyDescent="0.25">
      <c r="A142" s="147"/>
      <c r="B142" s="645"/>
      <c r="C142" s="159">
        <v>50</v>
      </c>
      <c r="D142" s="169">
        <f>IFERROR((1-$I$3)*'Цены сегментыне'!C154,"по запросу")</f>
        <v>561.28846153846143</v>
      </c>
      <c r="E142" s="169">
        <f>IFERROR((1-$I$3)*'Цены сегментыне'!D154,"по запросу")</f>
        <v>521.48076923076906</v>
      </c>
      <c r="F142" s="169">
        <f>IFERROR((1-$I$3)*'Цены сегментыне'!E154,"по запросу")</f>
        <v>482.99999999999989</v>
      </c>
      <c r="G142" s="169">
        <f>IFERROR((1-$I$3)*'Цены сегментыне'!F154,"по запросу")</f>
        <v>457.78846153846143</v>
      </c>
      <c r="H142" s="156">
        <f>IFERROR((1-$I$3)*'Цены сегментыне'!G154,"по запросу")</f>
        <v>436.55769230769226</v>
      </c>
      <c r="I142" s="147"/>
      <c r="J142" s="147"/>
      <c r="K142" s="147"/>
      <c r="L142" s="147"/>
      <c r="M142" s="147"/>
      <c r="N142" s="147"/>
      <c r="O142" s="147"/>
    </row>
    <row r="143" spans="1:15" s="146" customFormat="1" x14ac:dyDescent="0.25">
      <c r="A143" s="147"/>
      <c r="B143" s="645"/>
      <c r="C143" s="155">
        <v>63</v>
      </c>
      <c r="D143" s="166">
        <f>IFERROR((1-$I$3)*'Цены сегментыне'!C155,"по запросу")</f>
        <v>777.57692307692287</v>
      </c>
      <c r="E143" s="166">
        <f>IFERROR((1-$I$3)*'Цены сегментыне'!D155,"по запросу")</f>
        <v>719.19230769230762</v>
      </c>
      <c r="F143" s="166">
        <f>IFERROR((1-$I$3)*'Цены сегментыне'!E155,"по запросу")</f>
        <v>655.49999999999989</v>
      </c>
      <c r="G143" s="166">
        <f>IFERROR((1-$I$3)*'Цены сегментыне'!F155,"по запросу")</f>
        <v>610.38461538461524</v>
      </c>
      <c r="H143" s="152">
        <f>IFERROR((1-$I$3)*'Цены сегментыне'!G155,"по запросу")</f>
        <v>582.5192307692306</v>
      </c>
      <c r="I143" s="147"/>
      <c r="J143" s="147"/>
      <c r="K143" s="147"/>
      <c r="L143" s="147"/>
      <c r="M143" s="147"/>
      <c r="N143" s="147"/>
      <c r="O143" s="147"/>
    </row>
    <row r="144" spans="1:15" s="146" customFormat="1" x14ac:dyDescent="0.25">
      <c r="A144" s="147"/>
      <c r="B144" s="645"/>
      <c r="C144" s="159">
        <v>75</v>
      </c>
      <c r="D144" s="169">
        <f>IFERROR((1-$I$3)*'Цены сегментыне'!C156,"по запросу")</f>
        <v>1275.1730769230767</v>
      </c>
      <c r="E144" s="169">
        <f>IFERROR((1-$I$3)*'Цены сегментыне'!D156,"по запросу")</f>
        <v>1151.7692307692305</v>
      </c>
      <c r="F144" s="169">
        <f>IFERROR((1-$I$3)*'Цены сегментыне'!E156,"по запросу")</f>
        <v>1015.0961538461538</v>
      </c>
      <c r="G144" s="169">
        <f>IFERROR((1-$I$3)*'Цены сегментыне'!F156,"по запросу")</f>
        <v>915.57692307692287</v>
      </c>
      <c r="H144" s="156">
        <f>IFERROR((1-$I$3)*'Цены сегментыне'!G156,"по запросу")</f>
        <v>833.30769230769215</v>
      </c>
      <c r="I144" s="147"/>
      <c r="J144" s="147"/>
      <c r="K144" s="147"/>
      <c r="L144" s="147"/>
      <c r="M144" s="147"/>
      <c r="N144" s="147"/>
      <c r="O144" s="147"/>
    </row>
    <row r="145" spans="1:15" s="146" customFormat="1" x14ac:dyDescent="0.25">
      <c r="A145" s="147"/>
      <c r="B145" s="645"/>
      <c r="C145" s="155">
        <v>90</v>
      </c>
      <c r="D145" s="166">
        <f>IFERROR((1-$I$3)*'Цены сегментыне'!C157,"по запросу")</f>
        <v>1666.6153846153843</v>
      </c>
      <c r="E145" s="166">
        <f>IFERROR((1-$I$3)*'Цены сегментыне'!D157,"по запросу")</f>
        <v>1494.1153846153843</v>
      </c>
      <c r="F145" s="166">
        <f>IFERROR((1-$I$3)*'Цены сегментыне'!E157,"по запросу")</f>
        <v>1322.9423076923076</v>
      </c>
      <c r="G145" s="166">
        <f>IFERROR((1-$I$3)*'Цены сегментыне'!F157,"по запросу")</f>
        <v>1196.8846153846152</v>
      </c>
      <c r="H145" s="152">
        <f>IFERROR((1-$I$3)*'Цены сегментыне'!G157,"по запросу")</f>
        <v>1097.3653846153845</v>
      </c>
      <c r="I145" s="147"/>
      <c r="J145" s="147"/>
      <c r="K145" s="147"/>
      <c r="L145" s="147"/>
      <c r="M145" s="147"/>
      <c r="N145" s="147"/>
      <c r="O145" s="147"/>
    </row>
    <row r="146" spans="1:15" s="146" customFormat="1" x14ac:dyDescent="0.25">
      <c r="A146" s="147"/>
      <c r="B146" s="645"/>
      <c r="C146" s="159">
        <v>110</v>
      </c>
      <c r="D146" s="169">
        <f>IFERROR((1-$I$3)*'Цены сегментыне'!C158,"по запросу")</f>
        <v>2116.4423076923076</v>
      </c>
      <c r="E146" s="169">
        <f>IFERROR((1-$I$3)*'Цены сегментыне'!D158,"по запросу")</f>
        <v>1893.5192307692305</v>
      </c>
      <c r="F146" s="169">
        <f>IFERROR((1-$I$3)*'Цены сегментыне'!E158,"по запросу")</f>
        <v>1674.5769230769229</v>
      </c>
      <c r="G146" s="169">
        <f>IFERROR((1-$I$3)*'Цены сегментыне'!F158,"по запросу")</f>
        <v>1514.0192307692305</v>
      </c>
      <c r="H146" s="156">
        <f>IFERROR((1-$I$3)*'Цены сегментыне'!G158,"по запросу")</f>
        <v>1370.7115384615381</v>
      </c>
      <c r="I146" s="147"/>
      <c r="J146" s="147"/>
      <c r="K146" s="147"/>
      <c r="L146" s="147"/>
      <c r="M146" s="147"/>
      <c r="N146" s="147"/>
      <c r="O146" s="147"/>
    </row>
    <row r="147" spans="1:15" s="146" customFormat="1" x14ac:dyDescent="0.25">
      <c r="A147" s="147"/>
      <c r="B147" s="645"/>
      <c r="C147" s="155">
        <v>125</v>
      </c>
      <c r="D147" s="166">
        <f>IFERROR((1-$I$3)*'Цены сегментыне'!C159,"по запросу")</f>
        <v>2644.5576923076919</v>
      </c>
      <c r="E147" s="166">
        <f>IFERROR((1-$I$3)*'Цены сегментыне'!D159,"по запросу")</f>
        <v>2342.0192307692305</v>
      </c>
      <c r="F147" s="166">
        <f>IFERROR((1-$I$3)*'Цены сегментыне'!E159,"по запросу")</f>
        <v>2042.134615384615</v>
      </c>
      <c r="G147" s="166">
        <f>IFERROR((1-$I$3)*'Цены сегментыне'!F159,"по запросу")</f>
        <v>1836.4615384615381</v>
      </c>
      <c r="H147" s="152">
        <f>IFERROR((1-$I$3)*'Цены сегментыне'!G159,"по запросу")</f>
        <v>1657.3269230769229</v>
      </c>
      <c r="I147" s="147"/>
      <c r="J147" s="147"/>
      <c r="K147" s="147"/>
      <c r="L147" s="147"/>
      <c r="M147" s="147"/>
      <c r="N147" s="147"/>
      <c r="O147" s="147"/>
    </row>
    <row r="148" spans="1:15" s="146" customFormat="1" x14ac:dyDescent="0.25">
      <c r="A148" s="147"/>
      <c r="B148" s="645"/>
      <c r="C148" s="159">
        <v>140</v>
      </c>
      <c r="D148" s="169">
        <f>IFERROR((1-$I$3)*'Цены сегментыне'!C160,"по запросу")</f>
        <v>3179.3076923076915</v>
      </c>
      <c r="E148" s="169">
        <f>IFERROR((1-$I$3)*'Цены сегментыне'!D160,"по запросу")</f>
        <v>2813.0769230769224</v>
      </c>
      <c r="F148" s="169">
        <f>IFERROR((1-$I$3)*'Цены сегментыне'!E160,"по запросу")</f>
        <v>2446.8461538461534</v>
      </c>
      <c r="G148" s="169">
        <f>IFERROR((1-$I$3)*'Цены сегментыне'!F160,"по запросу")</f>
        <v>2181.4615384615381</v>
      </c>
      <c r="H148" s="156">
        <f>IFERROR((1-$I$3)*'Цены сегментыне'!G160,"по запросу")</f>
        <v>1965.1730769230765</v>
      </c>
      <c r="I148" s="147"/>
      <c r="J148" s="147"/>
      <c r="K148" s="147"/>
      <c r="L148" s="147"/>
      <c r="M148" s="147"/>
      <c r="N148" s="147"/>
      <c r="O148" s="147"/>
    </row>
    <row r="149" spans="1:15" s="146" customFormat="1" x14ac:dyDescent="0.25">
      <c r="A149" s="147"/>
      <c r="B149" s="645"/>
      <c r="C149" s="155">
        <v>160</v>
      </c>
      <c r="D149" s="166">
        <f>IFERROR((1-$I$3)*'Цены сегментыне'!C161,"по запросу")</f>
        <v>4000.6730769230762</v>
      </c>
      <c r="E149" s="166">
        <f>IFERROR((1-$I$3)*'Цены сегментыне'!D161,"по запросу")</f>
        <v>3503.076923076922</v>
      </c>
      <c r="F149" s="166">
        <f>IFERROR((1-$I$3)*'Цены сегментыне'!E161,"по запросу")</f>
        <v>3026.7115384615381</v>
      </c>
      <c r="G149" s="166">
        <f>IFERROR((1-$I$3)*'Цены сегментыне'!F161,"по запросу")</f>
        <v>2692.3269230769224</v>
      </c>
      <c r="H149" s="152">
        <f>IFERROR((1-$I$3)*'Цены сегментыне'!G161,"по запросу")</f>
        <v>2409.6923076923072</v>
      </c>
      <c r="I149" s="147"/>
      <c r="J149" s="147"/>
      <c r="K149" s="147"/>
      <c r="L149" s="147"/>
      <c r="M149" s="147"/>
      <c r="N149" s="147"/>
      <c r="O149" s="147"/>
    </row>
    <row r="150" spans="1:15" s="146" customFormat="1" x14ac:dyDescent="0.25">
      <c r="A150" s="147"/>
      <c r="B150" s="645"/>
      <c r="C150" s="159">
        <v>180</v>
      </c>
      <c r="D150" s="169">
        <f>IFERROR((1-$I$3)*'Цены сегментыне'!C162,"по запросу")</f>
        <v>4895.0192307692305</v>
      </c>
      <c r="E150" s="169">
        <f>IFERROR((1-$I$3)*'Цены сегментыне'!D162,"по запросу")</f>
        <v>4277.9999999999991</v>
      </c>
      <c r="F150" s="169">
        <f>IFERROR((1-$I$3)*'Цены сегментыне'!E162,"по запросу")</f>
        <v>3672.9230769230762</v>
      </c>
      <c r="G150" s="169">
        <f>IFERROR((1-$I$3)*'Цены сегментыне'!F162,"по запросу")</f>
        <v>3232.3846153846152</v>
      </c>
      <c r="H150" s="156">
        <f>IFERROR((1-$I$3)*'Цены сегментыне'!G162,"по запросу")</f>
        <v>2864.8269230769224</v>
      </c>
      <c r="I150" s="147"/>
      <c r="J150" s="147"/>
      <c r="K150" s="147"/>
      <c r="L150" s="147"/>
      <c r="M150" s="147"/>
      <c r="N150" s="147"/>
      <c r="O150" s="147"/>
    </row>
    <row r="151" spans="1:15" s="146" customFormat="1" x14ac:dyDescent="0.25">
      <c r="A151" s="147"/>
      <c r="B151" s="645"/>
      <c r="C151" s="155">
        <v>200</v>
      </c>
      <c r="D151" s="166">
        <f>IFERROR((1-$I$3)*'Цены сегментыне'!C163,"по запросу")</f>
        <v>5879.5961538461524</v>
      </c>
      <c r="E151" s="166">
        <f>IFERROR((1-$I$3)*'Цены сегментыне'!D163,"по запросу")</f>
        <v>5096.7115384615381</v>
      </c>
      <c r="F151" s="166">
        <f>IFERROR((1-$I$3)*'Цены сегментыне'!E163,"по запросу")</f>
        <v>4370.8846153846143</v>
      </c>
      <c r="G151" s="166">
        <f>IFERROR((1-$I$3)*'Цены сегментыне'!F163,"по запросу")</f>
        <v>3840.1153846153843</v>
      </c>
      <c r="H151" s="152">
        <f>IFERROR((1-$I$3)*'Цены сегментыне'!G163,"по запросу")</f>
        <v>3383.6538461538457</v>
      </c>
      <c r="I151" s="147"/>
      <c r="J151" s="147"/>
      <c r="K151" s="147"/>
      <c r="L151" s="147"/>
      <c r="M151" s="147"/>
      <c r="N151" s="147"/>
      <c r="O151" s="147"/>
    </row>
    <row r="152" spans="1:15" s="146" customFormat="1" x14ac:dyDescent="0.25">
      <c r="A152" s="147"/>
      <c r="B152" s="645"/>
      <c r="C152" s="159">
        <v>225</v>
      </c>
      <c r="D152" s="169">
        <f>IFERROR((1-$I$3)*'Цены сегментыне'!C164,"по запросу")</f>
        <v>7252.9615384615372</v>
      </c>
      <c r="E152" s="169">
        <f>IFERROR((1-$I$3)*'Цены сегментыне'!D164,"по запросу")</f>
        <v>6275.0192307692305</v>
      </c>
      <c r="F152" s="169">
        <f>IFERROR((1-$I$3)*'Цены сегментыне'!E164,"по запросу")</f>
        <v>5344.8461538461524</v>
      </c>
      <c r="G152" s="169">
        <f>IFERROR((1-$I$3)*'Цены сегментыне'!F164,"по запросу")</f>
        <v>4654.8461538461524</v>
      </c>
      <c r="H152" s="156">
        <f>IFERROR((1-$I$3)*'Цены сегментыне'!G164,"по запросу")</f>
        <v>4064.3653846153838</v>
      </c>
      <c r="I152" s="147"/>
      <c r="J152" s="147"/>
      <c r="K152" s="147"/>
      <c r="L152" s="147"/>
      <c r="M152" s="147"/>
      <c r="N152" s="147"/>
      <c r="O152" s="147"/>
    </row>
    <row r="153" spans="1:15" s="146" customFormat="1" x14ac:dyDescent="0.25">
      <c r="B153" s="645"/>
      <c r="C153" s="155">
        <v>250</v>
      </c>
      <c r="D153" s="166">
        <f>IFERROR((1-$I$3)*'Цены сегментыне'!C165,"по запросу")</f>
        <v>9074.826923076922</v>
      </c>
      <c r="E153" s="166">
        <f>IFERROR((1-$I$3)*'Цены сегментыне'!D165,"по запросу")</f>
        <v>7883.2499999999982</v>
      </c>
      <c r="F153" s="166">
        <f>IFERROR((1-$I$3)*'Цены сегментыне'!E165,"по запросу")</f>
        <v>6740.7692307692305</v>
      </c>
      <c r="G153" s="166">
        <f>IFERROR((1-$I$3)*'Цены сегментыне'!F165,"по запросу")</f>
        <v>5870.3076923076915</v>
      </c>
      <c r="H153" s="152">
        <f>IFERROR((1-$I$3)*'Цены сегментыне'!G165,"по запросу")</f>
        <v>5189.5961538461524</v>
      </c>
      <c r="I153" s="147"/>
      <c r="J153" s="147"/>
      <c r="K153" s="147"/>
      <c r="L153" s="147"/>
      <c r="M153" s="147"/>
      <c r="N153" s="147"/>
      <c r="O153" s="147"/>
    </row>
    <row r="154" spans="1:15" s="146" customFormat="1" x14ac:dyDescent="0.25">
      <c r="B154" s="645"/>
      <c r="C154" s="159">
        <v>280</v>
      </c>
      <c r="D154" s="169">
        <f>IFERROR((1-$I$3)*'Цены сегментыне'!C166,"по запросу")</f>
        <v>12291.288461538461</v>
      </c>
      <c r="E154" s="169">
        <f>IFERROR((1-$I$3)*'Цены сегментыне'!D166,"по запросу")</f>
        <v>10591.499999999998</v>
      </c>
      <c r="F154" s="169">
        <f>IFERROR((1-$I$3)*'Цены сегментыне'!E166,"по запросу")</f>
        <v>8976.6346153846134</v>
      </c>
      <c r="G154" s="169">
        <f>IFERROR((1-$I$3)*'Цены сегментыне'!F166,"по запросу")</f>
        <v>7785.0576923076915</v>
      </c>
      <c r="H154" s="156">
        <f>IFERROR((1-$I$3)*'Цены сегментыне'!G166,"по запросу")</f>
        <v>6730.1538461538439</v>
      </c>
      <c r="I154" s="147"/>
      <c r="J154" s="147"/>
      <c r="K154" s="147"/>
      <c r="L154" s="147"/>
      <c r="M154" s="147"/>
      <c r="N154" s="147"/>
      <c r="O154" s="147"/>
    </row>
    <row r="155" spans="1:15" s="146" customFormat="1" x14ac:dyDescent="0.25">
      <c r="B155" s="645"/>
      <c r="C155" s="155">
        <v>315</v>
      </c>
      <c r="D155" s="166">
        <f>IFERROR((1-$I$3)*'Цены сегментыне'!C167,"по запросу")</f>
        <v>16745.769230769227</v>
      </c>
      <c r="E155" s="166">
        <f>IFERROR((1-$I$3)*'Цены сегментыне'!D167,"по запросу")</f>
        <v>14348.019230769229</v>
      </c>
      <c r="F155" s="166">
        <f>IFERROR((1-$I$3)*'Цены сегментыне'!E167,"по запросу")</f>
        <v>12009.980769230768</v>
      </c>
      <c r="G155" s="166">
        <f>IFERROR((1-$I$3)*'Цены сегментыне'!F167,"по запросу")</f>
        <v>10295.596153846152</v>
      </c>
      <c r="H155" s="152">
        <f>IFERROR((1-$I$3)*'Цены сегментыне'!G167,"по запросу")</f>
        <v>8904.9807692307677</v>
      </c>
      <c r="I155" s="147"/>
      <c r="J155" s="147"/>
      <c r="K155" s="147"/>
      <c r="L155" s="147"/>
      <c r="M155" s="147"/>
      <c r="N155" s="147"/>
      <c r="O155" s="147"/>
    </row>
    <row r="156" spans="1:15" s="146" customFormat="1" x14ac:dyDescent="0.25">
      <c r="B156" s="645"/>
      <c r="C156" s="159">
        <v>355</v>
      </c>
      <c r="D156" s="169">
        <f>IFERROR((1-$I$3)*'Цены сегментыне'!C168,"по запросу")</f>
        <v>22795.211538461535</v>
      </c>
      <c r="E156" s="169">
        <f>IFERROR((1-$I$3)*'Цены сегментыне'!D168,"по запросу")</f>
        <v>19408.903846153844</v>
      </c>
      <c r="F156" s="169">
        <f>IFERROR((1-$I$3)*'Цены сегментыне'!E168,"по запросу")</f>
        <v>16220.307692307688</v>
      </c>
      <c r="G156" s="169">
        <f>IFERROR((1-$I$3)*'Цены сегментыне'!F168,"по запросу")</f>
        <v>13725.692307692305</v>
      </c>
      <c r="H156" s="156">
        <f>IFERROR((1-$I$3)*'Цены сегментыне'!G168,"по запросу")</f>
        <v>11707.442307692305</v>
      </c>
      <c r="I156" s="147"/>
      <c r="J156" s="147"/>
      <c r="K156" s="147"/>
      <c r="L156" s="147"/>
      <c r="M156" s="147"/>
      <c r="N156" s="147"/>
      <c r="O156" s="147"/>
    </row>
    <row r="157" spans="1:15" s="146" customFormat="1" x14ac:dyDescent="0.25">
      <c r="B157" s="645"/>
      <c r="C157" s="155">
        <v>400</v>
      </c>
      <c r="D157" s="166">
        <f>IFERROR((1-$I$3)*'Цены сегментыне'!C169,"по запросу")</f>
        <v>28503.63461538461</v>
      </c>
      <c r="E157" s="166">
        <f>IFERROR((1-$I$3)*'Цены сегментыне'!D169,"по запросу")</f>
        <v>24138.057692307688</v>
      </c>
      <c r="F157" s="166">
        <f>IFERROR((1-$I$3)*'Цены сегментыне'!E169,"по запросу")</f>
        <v>20048.480769230766</v>
      </c>
      <c r="G157" s="166">
        <f>IFERROR((1-$I$3)*'Цены сегментыне'!F169,"по запросу")</f>
        <v>17020.442307692305</v>
      </c>
      <c r="H157" s="152">
        <f>IFERROR((1-$I$3)*'Цены сегментыне'!G169,"по запросу")</f>
        <v>14467.442307692305</v>
      </c>
      <c r="I157" s="147"/>
      <c r="J157" s="147"/>
      <c r="K157" s="147"/>
      <c r="L157" s="147"/>
      <c r="M157" s="147"/>
      <c r="N157" s="147"/>
      <c r="O157" s="147"/>
    </row>
    <row r="158" spans="1:15" s="146" customFormat="1" x14ac:dyDescent="0.25">
      <c r="B158" s="645"/>
      <c r="C158" s="159">
        <v>450</v>
      </c>
      <c r="D158" s="169">
        <f>IFERROR((1-$I$3)*'Цены сегментыне'!C170,"по запросу")</f>
        <v>42340.788461538454</v>
      </c>
      <c r="E158" s="169">
        <f>IFERROR((1-$I$3)*'Цены сегментыне'!D170,"по запросу")</f>
        <v>35837.538461538454</v>
      </c>
      <c r="F158" s="169">
        <f>IFERROR((1-$I$3)*'Цены сегментыне'!E170,"по запросу")</f>
        <v>29733.692307692305</v>
      </c>
      <c r="G158" s="169">
        <f>IFERROR((1-$I$3)*'Цены сегментыне'!F170,"по запросу")</f>
        <v>25170.40384615384</v>
      </c>
      <c r="H158" s="156">
        <f>IFERROR((1-$I$3)*'Цены сегментыне'!G170,"по запросу")</f>
        <v>21311.711538461535</v>
      </c>
      <c r="I158" s="147"/>
      <c r="J158" s="147"/>
      <c r="K158" s="147"/>
      <c r="L158" s="147"/>
      <c r="M158" s="147"/>
      <c r="N158" s="147"/>
      <c r="O158" s="147"/>
    </row>
    <row r="159" spans="1:15" s="146" customFormat="1" x14ac:dyDescent="0.25">
      <c r="B159" s="645"/>
      <c r="C159" s="155">
        <v>500</v>
      </c>
      <c r="D159" s="166">
        <f>IFERROR((1-$I$3)*'Цены сегментыне'!C171,"по запросу")</f>
        <v>51671.711538461532</v>
      </c>
      <c r="E159" s="166">
        <f>IFERROR((1-$I$3)*'Цены сегментыне'!D171,"по запросу")</f>
        <v>43670.365384615376</v>
      </c>
      <c r="F159" s="166">
        <f>IFERROR((1-$I$3)*'Цены сегментыне'!E171,"по запросу")</f>
        <v>36165.288461538454</v>
      </c>
      <c r="G159" s="166">
        <f>IFERROR((1-$I$3)*'Цены сегментыне'!F171,"по запросу")</f>
        <v>30479.423076923074</v>
      </c>
      <c r="H159" s="152">
        <f>IFERROR((1-$I$3)*'Цены сегментыне'!G171,"по запросу")</f>
        <v>25706.480769230766</v>
      </c>
      <c r="I159" s="147"/>
      <c r="J159" s="147"/>
      <c r="K159" s="147"/>
      <c r="L159" s="147"/>
      <c r="M159" s="147"/>
      <c r="N159" s="147"/>
      <c r="O159" s="147"/>
    </row>
    <row r="160" spans="1:15" s="146" customFormat="1" x14ac:dyDescent="0.25">
      <c r="B160" s="645"/>
      <c r="C160" s="159">
        <v>560</v>
      </c>
      <c r="D160" s="169">
        <f>IFERROR((1-$I$3)*'Цены сегментыне'!C172,"по запросу")</f>
        <v>83263.096153846142</v>
      </c>
      <c r="E160" s="169">
        <f>IFERROR((1-$I$3)*'Цены сегментыне'!D172,"по запросу")</f>
        <v>70020.403846153829</v>
      </c>
      <c r="F160" s="169">
        <f>IFERROR((1-$I$3)*'Цены сегментыне'!E172,"по запросу")</f>
        <v>57467.711538461532</v>
      </c>
      <c r="G160" s="169">
        <f>IFERROR((1-$I$3)*'Цены сегментыне'!F172,"по запросу")</f>
        <v>47920.499999999993</v>
      </c>
      <c r="H160" s="156">
        <f>IFERROR((1-$I$3)*'Цены сегментыне'!G172,"по запросу")</f>
        <v>39969.576923076915</v>
      </c>
      <c r="I160" s="147"/>
      <c r="J160" s="147"/>
      <c r="K160" s="147"/>
      <c r="L160" s="147"/>
      <c r="M160" s="147"/>
      <c r="N160" s="147"/>
      <c r="O160" s="147"/>
    </row>
    <row r="161" spans="2:15" s="146" customFormat="1" x14ac:dyDescent="0.25">
      <c r="B161" s="645"/>
      <c r="C161" s="155">
        <v>630</v>
      </c>
      <c r="D161" s="166">
        <f>IFERROR((1-$I$3)*'Цены сегментыне'!C173,"по запросу")</f>
        <v>111116.53846153844</v>
      </c>
      <c r="E161" s="166">
        <f>IFERROR((1-$I$3)*'Цены сегментыне'!D173,"по запросу")</f>
        <v>92693.538461538439</v>
      </c>
      <c r="F161" s="166">
        <f>IFERROR((1-$I$3)*'Цены сегментыне'!E173,"по запросу")</f>
        <v>75953.076923076907</v>
      </c>
      <c r="G161" s="166">
        <f>IFERROR((1-$I$3)*'Цены сегментыне'!F173,"по запросу")</f>
        <v>62925.346153846149</v>
      </c>
      <c r="H161" s="152">
        <f>IFERROR((1-$I$3)*'Цены сегментыне'!G173,"по запросу")</f>
        <v>52485.115384615376</v>
      </c>
      <c r="I161" s="147"/>
      <c r="J161" s="147"/>
      <c r="K161" s="147"/>
      <c r="L161" s="147"/>
      <c r="M161" s="147"/>
      <c r="N161" s="147"/>
      <c r="O161" s="147"/>
    </row>
    <row r="162" spans="2:15" s="146" customFormat="1" x14ac:dyDescent="0.25">
      <c r="B162" s="645"/>
      <c r="C162" s="159">
        <v>710</v>
      </c>
      <c r="D162" s="169" t="str">
        <f>IFERROR((1-$I$3)*'Цены сегментыне'!C174,"по запросу")</f>
        <v>по запросу</v>
      </c>
      <c r="E162" s="169" t="str">
        <f>IFERROR((1-$I$3)*'Цены сегментыне'!D174,"по запросу")</f>
        <v>по запросу</v>
      </c>
      <c r="F162" s="169" t="str">
        <f>IFERROR((1-$I$3)*'Цены сегментыне'!E174,"по запросу")</f>
        <v>по запросу</v>
      </c>
      <c r="G162" s="169" t="str">
        <f>IFERROR((1-$I$3)*'Цены сегментыне'!F174,"по запросу")</f>
        <v>по запросу</v>
      </c>
      <c r="H162" s="156" t="str">
        <f>IFERROR((1-$I$3)*'Цены сегментыне'!G174,"по запросу")</f>
        <v>по запросу</v>
      </c>
      <c r="I162" s="147"/>
      <c r="J162" s="147"/>
      <c r="K162" s="147"/>
      <c r="L162" s="147"/>
      <c r="M162" s="147"/>
      <c r="N162" s="147"/>
      <c r="O162" s="147"/>
    </row>
    <row r="163" spans="2:15" s="146" customFormat="1" x14ac:dyDescent="0.25">
      <c r="B163" s="645"/>
      <c r="C163" s="155">
        <v>800</v>
      </c>
      <c r="D163" s="166" t="str">
        <f>IFERROR((1-$I$3)*'Цены сегментыне'!C175,"по запросу")</f>
        <v>по запросу</v>
      </c>
      <c r="E163" s="166" t="str">
        <f>IFERROR((1-$I$3)*'Цены сегментыне'!D175,"по запросу")</f>
        <v>по запросу</v>
      </c>
      <c r="F163" s="166" t="str">
        <f>IFERROR((1-$I$3)*'Цены сегментыне'!E175,"по запросу")</f>
        <v>по запросу</v>
      </c>
      <c r="G163" s="166" t="str">
        <f>IFERROR((1-$I$3)*'Цены сегментыне'!F175,"по запросу")</f>
        <v>по запросу</v>
      </c>
      <c r="H163" s="152" t="str">
        <f>IFERROR((1-$I$3)*'Цены сегментыне'!G175,"по запросу")</f>
        <v>по запросу</v>
      </c>
      <c r="I163" s="147"/>
      <c r="J163" s="147"/>
      <c r="K163" s="147"/>
      <c r="L163" s="147"/>
      <c r="M163" s="147"/>
      <c r="N163" s="147"/>
      <c r="O163" s="147"/>
    </row>
    <row r="164" spans="2:15" s="146" customFormat="1" ht="19.5" thickBot="1" x14ac:dyDescent="0.3">
      <c r="B164" s="646"/>
      <c r="C164" s="151">
        <v>900</v>
      </c>
      <c r="D164" s="163" t="str">
        <f>IFERROR((1-$I$3)*'Цены сегментыне'!C176,"по запросу")</f>
        <v>по запросу</v>
      </c>
      <c r="E164" s="163" t="str">
        <f>IFERROR((1-$I$3)*'Цены сегментыне'!D176,"по запросу")</f>
        <v>по запросу</v>
      </c>
      <c r="F164" s="163" t="str">
        <f>IFERROR((1-$I$3)*'Цены сегментыне'!E176,"по запросу")</f>
        <v>по запросу</v>
      </c>
      <c r="G164" s="163" t="str">
        <f>IFERROR((1-$I$3)*'Цены сегментыне'!F176,"по запросу")</f>
        <v>по запросу</v>
      </c>
      <c r="H164" s="148" t="str">
        <f>IFERROR((1-$I$3)*'Цены сегментыне'!G176,"по запросу")</f>
        <v>по запросу</v>
      </c>
      <c r="I164" s="147"/>
      <c r="J164" s="147"/>
      <c r="K164" s="147"/>
      <c r="L164" s="147"/>
      <c r="M164" s="147"/>
      <c r="N164" s="147"/>
      <c r="O164" s="147"/>
    </row>
    <row r="165" spans="2:15" s="146" customFormat="1" ht="39" customHeight="1" x14ac:dyDescent="0.25">
      <c r="B165" s="644"/>
      <c r="C165" s="655" t="s">
        <v>350</v>
      </c>
      <c r="D165" s="656"/>
      <c r="E165" s="656"/>
      <c r="F165" s="656"/>
      <c r="G165" s="657"/>
      <c r="H165" s="147"/>
      <c r="I165" s="147"/>
      <c r="J165" s="147"/>
      <c r="K165" s="147"/>
      <c r="L165" s="147"/>
      <c r="M165" s="147"/>
    </row>
    <row r="166" spans="2:15" s="146" customFormat="1" ht="31.5" x14ac:dyDescent="0.25">
      <c r="B166" s="645"/>
      <c r="C166" s="176" t="s">
        <v>349</v>
      </c>
      <c r="D166" s="161" t="s">
        <v>322</v>
      </c>
      <c r="E166" s="161" t="s">
        <v>348</v>
      </c>
      <c r="F166" s="161" t="s">
        <v>320</v>
      </c>
      <c r="G166" s="160" t="s">
        <v>319</v>
      </c>
      <c r="H166" s="147"/>
      <c r="I166" s="147"/>
      <c r="J166" s="147"/>
      <c r="K166" s="147"/>
    </row>
    <row r="167" spans="2:15" s="146" customFormat="1" x14ac:dyDescent="0.25">
      <c r="B167" s="645"/>
      <c r="C167" s="159" t="s">
        <v>347</v>
      </c>
      <c r="D167" s="169">
        <f>IFERROR((1-$I$3)*'Цены сегментыне'!C179,"по запросу")</f>
        <v>5318.3076923076915</v>
      </c>
      <c r="E167" s="169">
        <f>IFERROR((1-$I$3)*'Цены сегментыне'!D179,"по запросу")</f>
        <v>5168.3653846153838</v>
      </c>
      <c r="F167" s="169">
        <f>IFERROR((1-$I$3)*'Цены сегментыне'!E179,"по запросу")</f>
        <v>4680.0576923076915</v>
      </c>
      <c r="G167" s="156">
        <f>IFERROR((1-$I$3)*'Цены сегментыне'!F179,"по запросу")</f>
        <v>4569.9230769230762</v>
      </c>
      <c r="H167" s="147"/>
      <c r="I167" s="147"/>
      <c r="J167" s="147"/>
      <c r="K167" s="147"/>
    </row>
    <row r="168" spans="2:15" s="146" customFormat="1" x14ac:dyDescent="0.25">
      <c r="B168" s="645"/>
      <c r="C168" s="155" t="s">
        <v>346</v>
      </c>
      <c r="D168" s="166">
        <f>IFERROR((1-$I$3)*'Цены сегментыне'!C180,"по запросу")</f>
        <v>5643.4038461538448</v>
      </c>
      <c r="E168" s="166">
        <f>IFERROR((1-$I$3)*'Цены сегментыне'!D180,"по запросу")</f>
        <v>5643.4038461538448</v>
      </c>
      <c r="F168" s="166">
        <f>IFERROR((1-$I$3)*'Цены сегментыне'!E180,"по запросу")</f>
        <v>4676.076923076922</v>
      </c>
      <c r="G168" s="152">
        <f>IFERROR((1-$I$3)*'Цены сегментыне'!F180,"по запросу")</f>
        <v>4565.9423076923067</v>
      </c>
      <c r="H168" s="147"/>
      <c r="I168" s="147"/>
      <c r="J168" s="147"/>
      <c r="K168" s="147"/>
    </row>
    <row r="169" spans="2:15" s="146" customFormat="1" x14ac:dyDescent="0.25">
      <c r="B169" s="645"/>
      <c r="C169" s="159" t="s">
        <v>345</v>
      </c>
      <c r="D169" s="169">
        <f>IFERROR((1-$I$3)*'Цены сегментыне'!C181,"по запросу")</f>
        <v>3810.9230769230762</v>
      </c>
      <c r="E169" s="169">
        <f>IFERROR((1-$I$3)*'Цены сегментыне'!D181,"по запросу")</f>
        <v>3536.2499999999991</v>
      </c>
      <c r="F169" s="169">
        <f>IFERROR((1-$I$3)*'Цены сегментыне'!E181,"по запросу")</f>
        <v>3126.2307692307686</v>
      </c>
      <c r="G169" s="156">
        <f>IFERROR((1-$I$3)*'Цены сегментыне'!F181,"по запросу")</f>
        <v>2931.1730769230762</v>
      </c>
      <c r="H169" s="147"/>
      <c r="I169" s="147"/>
      <c r="J169" s="147"/>
      <c r="K169" s="147"/>
    </row>
    <row r="170" spans="2:15" s="146" customFormat="1" x14ac:dyDescent="0.25">
      <c r="B170" s="645"/>
      <c r="C170" s="155" t="s">
        <v>344</v>
      </c>
      <c r="D170" s="166">
        <f>IFERROR((1-$I$3)*'Цены сегментыне'!C182,"по запросу")</f>
        <v>5930.0192307692305</v>
      </c>
      <c r="E170" s="166">
        <f>IFERROR((1-$I$3)*'Цены сегментыне'!D182,"по запросу")</f>
        <v>5741.5961538461524</v>
      </c>
      <c r="F170" s="166">
        <f>IFERROR((1-$I$3)*'Цены сегментыне'!E182,"по запросу")</f>
        <v>5144.4807692307686</v>
      </c>
      <c r="G170" s="152">
        <f>IFERROR((1-$I$3)*'Цены сегментыне'!F182,"по запросу")</f>
        <v>5013.1153846153838</v>
      </c>
      <c r="H170" s="147"/>
      <c r="I170" s="147"/>
      <c r="J170" s="147"/>
      <c r="K170" s="147"/>
      <c r="L170" s="147"/>
      <c r="M170" s="147"/>
    </row>
    <row r="171" spans="2:15" s="146" customFormat="1" x14ac:dyDescent="0.25">
      <c r="B171" s="645"/>
      <c r="C171" s="159" t="s">
        <v>343</v>
      </c>
      <c r="D171" s="169">
        <f>IFERROR((1-$I$3)*'Цены сегментыне'!C183,"по запросу")</f>
        <v>6134.3653846153838</v>
      </c>
      <c r="E171" s="169">
        <f>IFERROR((1-$I$3)*'Цены сегментыне'!D183,"по запросу")</f>
        <v>5945.9423076923067</v>
      </c>
      <c r="F171" s="169">
        <f>IFERROR((1-$I$3)*'Цены сегментыне'!E183,"по запросу")</f>
        <v>4875.1153846153838</v>
      </c>
      <c r="G171" s="156">
        <f>IFERROR((1-$I$3)*'Цены сегментыне'!F183,"по запросу")</f>
        <v>4742.4230769230762</v>
      </c>
      <c r="H171" s="147"/>
      <c r="I171" s="147"/>
      <c r="J171" s="147"/>
      <c r="K171" s="147"/>
      <c r="L171" s="147"/>
      <c r="M171" s="147"/>
    </row>
    <row r="172" spans="2:15" s="146" customFormat="1" x14ac:dyDescent="0.25">
      <c r="B172" s="645"/>
      <c r="C172" s="155" t="s">
        <v>342</v>
      </c>
      <c r="D172" s="166">
        <f>IFERROR((1-$I$3)*'Цены сегментыне'!C184,"по запросу")</f>
        <v>4421.3076923076915</v>
      </c>
      <c r="E172" s="166">
        <f>IFERROR((1-$I$3)*'Цены сегментыне'!D184,"по запросу")</f>
        <v>4109.4807692307686</v>
      </c>
      <c r="F172" s="166">
        <f>IFERROR((1-$I$3)*'Цены сегментыне'!E184,"по запросу")</f>
        <v>3591.9807692307686</v>
      </c>
      <c r="G172" s="152">
        <f>IFERROR((1-$I$3)*'Цены сегментыне'!F184,"по запросу")</f>
        <v>3373.038461538461</v>
      </c>
      <c r="H172" s="147"/>
      <c r="I172" s="147"/>
      <c r="J172" s="147"/>
      <c r="K172" s="147"/>
      <c r="L172" s="147"/>
      <c r="M172" s="147"/>
    </row>
    <row r="173" spans="2:15" s="146" customFormat="1" x14ac:dyDescent="0.25">
      <c r="B173" s="645"/>
      <c r="C173" s="159" t="s">
        <v>341</v>
      </c>
      <c r="D173" s="169">
        <f>IFERROR((1-$I$3)*'Цены сегментыне'!C185,"по запросу")</f>
        <v>6565.6153846153829</v>
      </c>
      <c r="E173" s="169">
        <f>IFERROR((1-$I$3)*'Цены сегментыне'!D185,"по запросу")</f>
        <v>6329.4230769230762</v>
      </c>
      <c r="F173" s="169">
        <f>IFERROR((1-$I$3)*'Цены сегментыне'!E185,"по запросу")</f>
        <v>5464.2692307692305</v>
      </c>
      <c r="G173" s="156">
        <f>IFERROR((1-$I$3)*'Цены сегментыне'!F185,"по запросу")</f>
        <v>5297.076923076922</v>
      </c>
      <c r="H173" s="147"/>
      <c r="I173" s="147"/>
      <c r="J173" s="147"/>
      <c r="K173" s="147"/>
      <c r="L173" s="147"/>
      <c r="M173" s="147"/>
    </row>
    <row r="174" spans="2:15" s="146" customFormat="1" x14ac:dyDescent="0.25">
      <c r="B174" s="645"/>
      <c r="C174" s="155" t="s">
        <v>340</v>
      </c>
      <c r="D174" s="166">
        <f>IFERROR((1-$I$3)*'Цены сегментыне'!C186,"по запросу")</f>
        <v>6769.9615384615372</v>
      </c>
      <c r="E174" s="166">
        <f>IFERROR((1-$I$3)*'Цены сегментыне'!D186,"по запросу")</f>
        <v>6533.7692307692305</v>
      </c>
      <c r="F174" s="166">
        <f>IFERROR((1-$I$3)*'Цены сегментыне'!E186,"по запросу")</f>
        <v>5399.2499999999991</v>
      </c>
      <c r="G174" s="152">
        <f>IFERROR((1-$I$3)*'Цены сегментыне'!F186,"по запросу")</f>
        <v>5026.3846153846143</v>
      </c>
      <c r="H174" s="147"/>
      <c r="I174" s="147"/>
      <c r="J174" s="147"/>
      <c r="K174" s="147"/>
      <c r="L174" s="147"/>
      <c r="M174" s="147"/>
    </row>
    <row r="175" spans="2:15" s="146" customFormat="1" x14ac:dyDescent="0.25">
      <c r="B175" s="645"/>
      <c r="C175" s="159" t="s">
        <v>339</v>
      </c>
      <c r="D175" s="169">
        <f>IFERROR((1-$I$3)*'Цены сегментыне'!C187,"по запросу")</f>
        <v>5056.9038461538448</v>
      </c>
      <c r="E175" s="169">
        <f>IFERROR((1-$I$3)*'Цены сегментыне'!D187,"по запросу")</f>
        <v>4697.3076923076915</v>
      </c>
      <c r="F175" s="169">
        <f>IFERROR((1-$I$3)*'Цены сегментыне'!E187,"по запросу")</f>
        <v>3913.0961538461529</v>
      </c>
      <c r="G175" s="156">
        <f>IFERROR((1-$I$3)*'Цены сегментыне'!F187,"по запросу")</f>
        <v>3656.9999999999991</v>
      </c>
      <c r="H175" s="147"/>
      <c r="I175" s="147"/>
      <c r="J175" s="147"/>
      <c r="K175" s="147"/>
      <c r="L175" s="147"/>
      <c r="M175" s="147"/>
    </row>
    <row r="176" spans="2:15" s="146" customFormat="1" x14ac:dyDescent="0.25">
      <c r="B176" s="645"/>
      <c r="C176" s="155" t="s">
        <v>338</v>
      </c>
      <c r="D176" s="166">
        <f>IFERROR((1-$I$3)*'Цены сегментыне'!C188,"по запросу")</f>
        <v>11492.480769230768</v>
      </c>
      <c r="E176" s="166">
        <f>IFERROR((1-$I$3)*'Цены сегментыне'!D188,"по запросу")</f>
        <v>10998.865384615383</v>
      </c>
      <c r="F176" s="166">
        <f>IFERROR((1-$I$3)*'Цены сегментыне'!E188,"по запросу")</f>
        <v>9186.288461538461</v>
      </c>
      <c r="G176" s="152">
        <f>IFERROR((1-$I$3)*'Цены сегментыне'!F188,"по запросу")</f>
        <v>8842.6153846153829</v>
      </c>
      <c r="H176" s="147"/>
      <c r="I176" s="147"/>
      <c r="J176" s="147"/>
      <c r="K176" s="147"/>
      <c r="L176" s="147"/>
      <c r="M176" s="147"/>
    </row>
    <row r="177" spans="2:15" s="146" customFormat="1" x14ac:dyDescent="0.25">
      <c r="B177" s="645"/>
      <c r="C177" s="159" t="s">
        <v>337</v>
      </c>
      <c r="D177" s="169">
        <f>IFERROR((1-$I$3)*'Цены сегментыне'!C189,"по запросу")</f>
        <v>11698.153846153844</v>
      </c>
      <c r="E177" s="169">
        <f>IFERROR((1-$I$3)*'Цены сегментыне'!D189,"по запросу")</f>
        <v>11204.538461538461</v>
      </c>
      <c r="F177" s="169">
        <f>IFERROR((1-$I$3)*'Цены сегментыне'!E189,"по запросу")</f>
        <v>8915.5961538461524</v>
      </c>
      <c r="G177" s="156">
        <f>IFERROR((1-$I$3)*'Цены сегментыне'!F189,"по запросу")</f>
        <v>8571.9230769230762</v>
      </c>
      <c r="H177" s="147"/>
      <c r="I177" s="147"/>
      <c r="J177" s="147"/>
      <c r="K177" s="147"/>
      <c r="L177" s="147"/>
      <c r="M177" s="147"/>
    </row>
    <row r="178" spans="2:15" s="146" customFormat="1" x14ac:dyDescent="0.25">
      <c r="B178" s="645"/>
      <c r="C178" s="155" t="s">
        <v>336</v>
      </c>
      <c r="D178" s="166">
        <f>IFERROR((1-$I$3)*'Цены сегментыне'!C190,"по запросу")</f>
        <v>9983.7692307692287</v>
      </c>
      <c r="E178" s="166">
        <f>IFERROR((1-$I$3)*'Цены сегментыне'!D190,"по запросу")</f>
        <v>9368.076923076922</v>
      </c>
      <c r="F178" s="166">
        <f>IFERROR((1-$I$3)*'Цены сегментыне'!E190,"по запросу")</f>
        <v>7633.7884615384601</v>
      </c>
      <c r="G178" s="152">
        <f>IFERROR((1-$I$3)*'Цены сегментыне'!F190,"по запросу")</f>
        <v>7203.8653846153829</v>
      </c>
      <c r="H178" s="147"/>
      <c r="I178" s="147"/>
      <c r="J178" s="147"/>
      <c r="K178" s="147"/>
      <c r="L178" s="147"/>
      <c r="M178" s="147"/>
    </row>
    <row r="179" spans="2:15" s="146" customFormat="1" x14ac:dyDescent="0.25">
      <c r="B179" s="645"/>
      <c r="C179" s="159" t="s">
        <v>335</v>
      </c>
      <c r="D179" s="169">
        <f>IFERROR((1-$I$3)*'Цены сегментыне'!C191,"по запросу")</f>
        <v>8367.576923076922</v>
      </c>
      <c r="E179" s="169">
        <f>IFERROR((1-$I$3)*'Цены сегментыне'!D191,"по запросу")</f>
        <v>7639.0961538461524</v>
      </c>
      <c r="F179" s="169">
        <f>IFERROR((1-$I$3)*'Цены сегментыне'!E191,"по запросу")</f>
        <v>6227.2499999999982</v>
      </c>
      <c r="G179" s="156">
        <f>IFERROR((1-$I$3)*'Цены сегментыне'!F191,"по запросу")</f>
        <v>5716.3846153846143</v>
      </c>
      <c r="H179" s="147"/>
      <c r="I179" s="147"/>
      <c r="J179" s="147"/>
      <c r="K179" s="147"/>
      <c r="L179" s="147"/>
      <c r="M179" s="147"/>
    </row>
    <row r="180" spans="2:15" s="146" customFormat="1" x14ac:dyDescent="0.25">
      <c r="B180" s="645"/>
      <c r="C180" s="155" t="s">
        <v>334</v>
      </c>
      <c r="D180" s="166">
        <f>IFERROR((1-$I$3)*'Цены сегментыне'!C192,"по запросу")</f>
        <v>19330.615384615379</v>
      </c>
      <c r="E180" s="166">
        <f>IFERROR((1-$I$3)*'Цены сегментыне'!D192,"по запросу")</f>
        <v>18396.461538461535</v>
      </c>
      <c r="F180" s="166">
        <f>IFERROR((1-$I$3)*'Цены сегментыне'!E192,"по запросу")</f>
        <v>16084.961538461535</v>
      </c>
      <c r="G180" s="152">
        <f>IFERROR((1-$I$3)*'Цены сегментыне'!F192,"по запросу")</f>
        <v>15421.499999999996</v>
      </c>
      <c r="H180" s="147"/>
      <c r="I180" s="147"/>
      <c r="J180" s="147"/>
      <c r="K180" s="147"/>
      <c r="L180" s="147"/>
      <c r="M180" s="147"/>
    </row>
    <row r="181" spans="2:15" s="146" customFormat="1" x14ac:dyDescent="0.25">
      <c r="B181" s="645"/>
      <c r="C181" s="159" t="s">
        <v>333</v>
      </c>
      <c r="D181" s="169">
        <f>IFERROR((1-$I$3)*'Цены сегментыне'!C193,"по запросу")</f>
        <v>19534.961538461535</v>
      </c>
      <c r="E181" s="169">
        <f>IFERROR((1-$I$3)*'Цены сегментыне'!D193,"по запросу")</f>
        <v>18602.13461538461</v>
      </c>
      <c r="F181" s="169">
        <f>IFERROR((1-$I$3)*'Цены сегментыне'!E193,"по запросу")</f>
        <v>15814.269230769229</v>
      </c>
      <c r="G181" s="156">
        <f>IFERROR((1-$I$3)*'Цены сегментыне'!F193,"по запросу")</f>
        <v>15150.807692307688</v>
      </c>
      <c r="H181" s="147"/>
      <c r="I181" s="147"/>
      <c r="J181" s="147"/>
      <c r="K181" s="147"/>
      <c r="L181" s="147"/>
      <c r="M181" s="147"/>
    </row>
    <row r="182" spans="2:15" s="146" customFormat="1" x14ac:dyDescent="0.25">
      <c r="B182" s="645"/>
      <c r="C182" s="155" t="s">
        <v>332</v>
      </c>
      <c r="D182" s="166">
        <f>IFERROR((1-$I$3)*'Цены сегментыне'!C194,"по запросу")</f>
        <v>17820.576923076922</v>
      </c>
      <c r="E182" s="166">
        <f>IFERROR((1-$I$3)*'Цены сегментыне'!D194,"по запросу")</f>
        <v>16765.673076923074</v>
      </c>
      <c r="F182" s="166">
        <f>IFERROR((1-$I$3)*'Цены сегментыне'!E194,"по запросу")</f>
        <v>14531.134615384613</v>
      </c>
      <c r="G182" s="152">
        <f>IFERROR((1-$I$3)*'Цены сегментыне'!F194,"по запросу")</f>
        <v>13782.749999999996</v>
      </c>
      <c r="H182" s="147"/>
      <c r="I182" s="147"/>
      <c r="J182" s="147"/>
      <c r="K182" s="147"/>
      <c r="L182" s="147"/>
      <c r="M182" s="147"/>
    </row>
    <row r="183" spans="2:15" s="146" customFormat="1" x14ac:dyDescent="0.25">
      <c r="B183" s="645"/>
      <c r="C183" s="159" t="s">
        <v>331</v>
      </c>
      <c r="D183" s="169">
        <f>IFERROR((1-$I$3)*'Цены сегментыне'!C195,"по запросу")</f>
        <v>16205.711538461535</v>
      </c>
      <c r="E183" s="169">
        <f>IFERROR((1-$I$3)*'Цены сегментыне'!D195,"по запросу")</f>
        <v>15036.692307692305</v>
      </c>
      <c r="F183" s="169">
        <f>IFERROR((1-$I$3)*'Цены сегментыне'!E195,"по запросу")</f>
        <v>13125.923076923074</v>
      </c>
      <c r="G183" s="156">
        <f>IFERROR((1-$I$3)*'Цены сегментыне'!F195,"по запросу")</f>
        <v>12293.942307692305</v>
      </c>
      <c r="H183" s="147"/>
      <c r="I183" s="147"/>
      <c r="J183" s="147"/>
      <c r="K183" s="147"/>
      <c r="L183" s="147"/>
      <c r="M183" s="147"/>
    </row>
    <row r="184" spans="2:15" s="146" customFormat="1" x14ac:dyDescent="0.25">
      <c r="B184" s="645"/>
      <c r="C184" s="155" t="s">
        <v>330</v>
      </c>
      <c r="D184" s="166">
        <f>IFERROR((1-$I$3)*'Цены сегментыне'!C196,"по запросу")</f>
        <v>12952.096153846152</v>
      </c>
      <c r="E184" s="166">
        <f>IFERROR((1-$I$3)*'Цены сегментыне'!D196,"по запросу")</f>
        <v>11726.019230769229</v>
      </c>
      <c r="F184" s="166">
        <f>IFERROR((1-$I$3)*'Цены сегментыне'!E196,"по запросу")</f>
        <v>11520.346153846152</v>
      </c>
      <c r="G184" s="152">
        <f>IFERROR((1-$I$3)*'Цены сегментыне'!F196,"по запросу")</f>
        <v>10514.538461538461</v>
      </c>
      <c r="H184" s="147"/>
      <c r="I184" s="147"/>
      <c r="J184" s="147"/>
      <c r="K184" s="147"/>
      <c r="L184" s="147"/>
      <c r="M184" s="147"/>
    </row>
    <row r="185" spans="2:15" s="146" customFormat="1" x14ac:dyDescent="0.25">
      <c r="B185" s="645"/>
      <c r="C185" s="159" t="s">
        <v>329</v>
      </c>
      <c r="D185" s="169">
        <f>IFERROR((1-$I$3)*'Цены сегментыне'!C197,"по запросу")</f>
        <v>37598.365384615376</v>
      </c>
      <c r="E185" s="169">
        <f>IFERROR((1-$I$3)*'Цены сегментыне'!D197,"по запросу")</f>
        <v>35308.096153846149</v>
      </c>
      <c r="F185" s="169">
        <f>IFERROR((1-$I$3)*'Цены сегментыне'!E197,"по запросу")</f>
        <v>26691.057692307688</v>
      </c>
      <c r="G185" s="156">
        <f>IFERROR((1-$I$3)*'Цены сегментыне'!F197,"по запросу")</f>
        <v>25070.88461538461</v>
      </c>
      <c r="H185" s="147"/>
      <c r="I185" s="147"/>
      <c r="J185" s="147"/>
      <c r="K185" s="147"/>
      <c r="L185" s="147"/>
      <c r="M185" s="147"/>
    </row>
    <row r="186" spans="2:15" s="146" customFormat="1" x14ac:dyDescent="0.25">
      <c r="B186" s="645"/>
      <c r="C186" s="155" t="s">
        <v>328</v>
      </c>
      <c r="D186" s="166">
        <f>IFERROR((1-$I$3)*'Цены сегментыне'!C198,"по запросу")</f>
        <v>35982.173076923071</v>
      </c>
      <c r="E186" s="166">
        <f>IFERROR((1-$I$3)*'Цены сегментыне'!D198,"по запросу")</f>
        <v>33579.115384615376</v>
      </c>
      <c r="F186" s="166">
        <f>IFERROR((1-$I$3)*'Цены сегментыне'!E198,"по запросу")</f>
        <v>25284.519230769227</v>
      </c>
      <c r="G186" s="152">
        <f>IFERROR((1-$I$3)*'Цены сегментыне'!F198,"по запросу")</f>
        <v>23583.403846153844</v>
      </c>
      <c r="H186" s="147"/>
      <c r="I186" s="147"/>
      <c r="J186" s="147"/>
      <c r="K186" s="147"/>
      <c r="L186" s="147"/>
      <c r="M186" s="147"/>
    </row>
    <row r="187" spans="2:15" s="146" customFormat="1" x14ac:dyDescent="0.25">
      <c r="B187" s="645"/>
      <c r="C187" s="159" t="s">
        <v>327</v>
      </c>
      <c r="D187" s="169">
        <f>IFERROR((1-$I$3)*'Цены сегментыне'!C199,"по запросу")</f>
        <v>34154.999999999993</v>
      </c>
      <c r="E187" s="169">
        <f>IFERROR((1-$I$3)*'Цены сегментыне'!D199,"по запросу")</f>
        <v>31494.519230769223</v>
      </c>
      <c r="F187" s="169">
        <f>IFERROR((1-$I$3)*'Цены сегментыне'!E199,"по запросу")</f>
        <v>23680.269230769227</v>
      </c>
      <c r="G187" s="156">
        <f>IFERROR((1-$I$3)*'Цены сегментыне'!F199,"по запросу")</f>
        <v>21805.326923076922</v>
      </c>
      <c r="H187" s="147"/>
      <c r="I187" s="147"/>
      <c r="J187" s="147"/>
      <c r="K187" s="147"/>
      <c r="L187" s="147"/>
      <c r="M187" s="147"/>
    </row>
    <row r="188" spans="2:15" s="146" customFormat="1" ht="19.5" thickBot="1" x14ac:dyDescent="0.3">
      <c r="B188" s="646"/>
      <c r="C188" s="175" t="s">
        <v>326</v>
      </c>
      <c r="D188" s="174">
        <f>IFERROR((1-$I$3)*'Цены сегментыне'!C200,"по запросу")</f>
        <v>32135.423076923071</v>
      </c>
      <c r="E188" s="174">
        <f>IFERROR((1-$I$3)*'Цены сегментыне'!D200,"по запросу")</f>
        <v>29034.40384615384</v>
      </c>
      <c r="F188" s="174">
        <f>IFERROR((1-$I$3)*'Цены сегментыне'!E200,"по запросу")</f>
        <v>20893.730769230766</v>
      </c>
      <c r="G188" s="173">
        <f>IFERROR((1-$I$3)*'Цены сегментыне'!F200,"по запросу")</f>
        <v>18698.999999999996</v>
      </c>
      <c r="H188" s="147"/>
      <c r="I188" s="147"/>
      <c r="J188" s="147"/>
      <c r="K188" s="147"/>
      <c r="L188" s="147"/>
      <c r="M188" s="147"/>
    </row>
    <row r="189" spans="2:15" s="146" customFormat="1" ht="39" customHeight="1" x14ac:dyDescent="0.25">
      <c r="B189" s="644"/>
      <c r="C189" s="658" t="s">
        <v>325</v>
      </c>
      <c r="D189" s="656"/>
      <c r="E189" s="656"/>
      <c r="F189" s="656"/>
      <c r="G189" s="656"/>
      <c r="H189" s="656"/>
      <c r="I189" s="657"/>
      <c r="J189" s="147"/>
      <c r="K189" s="147"/>
      <c r="L189" s="147"/>
      <c r="M189" s="147"/>
      <c r="N189" s="147"/>
      <c r="O189" s="147"/>
    </row>
    <row r="190" spans="2:15" s="146" customFormat="1" ht="31.5" x14ac:dyDescent="0.25">
      <c r="B190" s="645"/>
      <c r="C190" s="172" t="s">
        <v>324</v>
      </c>
      <c r="D190" s="161" t="s">
        <v>323</v>
      </c>
      <c r="E190" s="161" t="s">
        <v>322</v>
      </c>
      <c r="F190" s="161" t="s">
        <v>321</v>
      </c>
      <c r="G190" s="161" t="s">
        <v>320</v>
      </c>
      <c r="H190" s="161" t="s">
        <v>319</v>
      </c>
      <c r="I190" s="160" t="s">
        <v>318</v>
      </c>
      <c r="J190" s="147"/>
      <c r="K190" s="147"/>
      <c r="L190" s="147"/>
      <c r="M190" s="147"/>
      <c r="N190" s="147"/>
      <c r="O190" s="147"/>
    </row>
    <row r="191" spans="2:15" s="146" customFormat="1" x14ac:dyDescent="0.25">
      <c r="B191" s="645"/>
      <c r="C191" s="171">
        <v>180</v>
      </c>
      <c r="D191" s="170">
        <v>200</v>
      </c>
      <c r="E191" s="169">
        <f>IFERROR((1-$I$3)*'Цены сегментыне'!D203,"по запросу")</f>
        <v>2213.3076923076919</v>
      </c>
      <c r="F191" s="169">
        <f>IFERROR((1-$I$3)*'Цены сегментыне'!E203,"по запросу")</f>
        <v>2111.1346153846152</v>
      </c>
      <c r="G191" s="169">
        <f>IFERROR((1-$I$3)*'Цены сегментыне'!F203,"по запросу")</f>
        <v>2023.5576923076919</v>
      </c>
      <c r="H191" s="169">
        <f>IFERROR((1-$I$3)*'Цены сегментыне'!G203,"по запросу")</f>
        <v>1951.9038461538457</v>
      </c>
      <c r="I191" s="156">
        <f>IFERROR((1-$I$3)*'Цены сегментыне'!H203,"по запросу")</f>
        <v>1889.538461538461</v>
      </c>
      <c r="J191" s="147"/>
      <c r="K191" s="147"/>
      <c r="L191" s="147"/>
      <c r="M191" s="147"/>
      <c r="N191" s="147"/>
      <c r="O191" s="147"/>
    </row>
    <row r="192" spans="2:15" s="146" customFormat="1" x14ac:dyDescent="0.25">
      <c r="B192" s="645"/>
      <c r="C192" s="168">
        <v>200</v>
      </c>
      <c r="D192" s="167">
        <v>200</v>
      </c>
      <c r="E192" s="166">
        <f>IFERROR((1-$I$3)*'Цены сегментыне'!D204,"по запросу")</f>
        <v>2952.4038461538457</v>
      </c>
      <c r="F192" s="166">
        <f>IFERROR((1-$I$3)*'Цены сегментыне'!E204,"по запросу")</f>
        <v>2826.3461538461534</v>
      </c>
      <c r="G192" s="166">
        <f>IFERROR((1-$I$3)*'Цены сегментыне'!F204,"по запросу")</f>
        <v>2720.1923076923072</v>
      </c>
      <c r="H192" s="166">
        <f>IFERROR((1-$I$3)*'Цены сегментыне'!G204,"по запросу")</f>
        <v>2629.9615384615381</v>
      </c>
      <c r="I192" s="152">
        <f>IFERROR((1-$I$3)*'Цены сегментыне'!H204,"по запросу")</f>
        <v>2554.3269230769224</v>
      </c>
      <c r="J192" s="147"/>
      <c r="K192" s="147"/>
      <c r="L192" s="147"/>
      <c r="M192" s="147"/>
      <c r="N192" s="147"/>
      <c r="O192" s="147"/>
    </row>
    <row r="193" spans="2:15" s="146" customFormat="1" x14ac:dyDescent="0.25">
      <c r="B193" s="645"/>
      <c r="C193" s="171">
        <v>225</v>
      </c>
      <c r="D193" s="170">
        <v>200</v>
      </c>
      <c r="E193" s="169">
        <f>IFERROR((1-$I$3)*'Цены сегментыне'!D205,"по запросу")</f>
        <v>3216.4615384615381</v>
      </c>
      <c r="F193" s="169">
        <f>IFERROR((1-$I$3)*'Цены сегментыне'!E205,"по запросу")</f>
        <v>3055.9038461538457</v>
      </c>
      <c r="G193" s="169">
        <f>IFERROR((1-$I$3)*'Цены сегментыне'!F205,"по запросу")</f>
        <v>2917.9038461538457</v>
      </c>
      <c r="H193" s="169">
        <f>IFERROR((1-$I$3)*'Цены сегментыне'!G205,"по запросу")</f>
        <v>2801.1346153846152</v>
      </c>
      <c r="I193" s="156">
        <f>IFERROR((1-$I$3)*'Цены сегментыне'!H205,"по запросу")</f>
        <v>2702.9423076923072</v>
      </c>
      <c r="J193" s="147"/>
      <c r="K193" s="147"/>
      <c r="L193" s="147"/>
      <c r="M193" s="147"/>
      <c r="N193" s="147"/>
      <c r="O193" s="147"/>
    </row>
    <row r="194" spans="2:15" s="146" customFormat="1" x14ac:dyDescent="0.25">
      <c r="B194" s="645"/>
      <c r="C194" s="168">
        <v>250</v>
      </c>
      <c r="D194" s="167">
        <v>200</v>
      </c>
      <c r="E194" s="166">
        <f>IFERROR((1-$I$3)*'Цены сегментыне'!D206,"по запросу")</f>
        <v>4516.8461538461524</v>
      </c>
      <c r="F194" s="166">
        <f>IFERROR((1-$I$3)*'Цены сегментыне'!E206,"по запросу")</f>
        <v>4321.788461538461</v>
      </c>
      <c r="G194" s="166">
        <f>IFERROR((1-$I$3)*'Цены сегментыне'!F206,"по запросу")</f>
        <v>4153.2692307692305</v>
      </c>
      <c r="H194" s="166">
        <f>IFERROR((1-$I$3)*'Цены сегментыне'!G206,"по запросу")</f>
        <v>4009.9615384615381</v>
      </c>
      <c r="I194" s="152">
        <f>IFERROR((1-$I$3)*'Цены сегментыне'!H206,"по запросу")</f>
        <v>3897.1730769230762</v>
      </c>
      <c r="J194" s="147"/>
      <c r="K194" s="147"/>
      <c r="L194" s="147"/>
      <c r="M194" s="147"/>
      <c r="N194" s="147"/>
      <c r="O194" s="147"/>
    </row>
    <row r="195" spans="2:15" s="146" customFormat="1" x14ac:dyDescent="0.25">
      <c r="B195" s="645"/>
      <c r="C195" s="171">
        <v>280</v>
      </c>
      <c r="D195" s="170">
        <v>198</v>
      </c>
      <c r="E195" s="169">
        <f>IFERROR((1-$I$3)*'Цены сегментыне'!D207,"по запросу")</f>
        <v>5846.4230769230762</v>
      </c>
      <c r="F195" s="169">
        <f>IFERROR((1-$I$3)*'Цены сегментыне'!E207,"по запросу")</f>
        <v>5577.0576923076915</v>
      </c>
      <c r="G195" s="169">
        <f>IFERROR((1-$I$3)*'Цены сегментыне'!F207,"по запросу")</f>
        <v>5346.1730769230762</v>
      </c>
      <c r="H195" s="169">
        <f>IFERROR((1-$I$3)*'Цены сегментыне'!G207,"по запросу")</f>
        <v>5153.7692307692305</v>
      </c>
      <c r="I195" s="156">
        <f>IFERROR((1-$I$3)*'Цены сегментыне'!H207,"по запросу")</f>
        <v>4982.5961538461524</v>
      </c>
      <c r="J195" s="147"/>
      <c r="K195" s="147"/>
      <c r="L195" s="147"/>
      <c r="M195" s="147"/>
      <c r="N195" s="147"/>
      <c r="O195" s="147"/>
    </row>
    <row r="196" spans="2:15" s="146" customFormat="1" x14ac:dyDescent="0.25">
      <c r="B196" s="645"/>
      <c r="C196" s="168">
        <v>315</v>
      </c>
      <c r="D196" s="167">
        <v>240</v>
      </c>
      <c r="E196" s="166">
        <f>IFERROR((1-$I$3)*'Цены сегментыне'!D208,"по запросу")</f>
        <v>8265.4038461538439</v>
      </c>
      <c r="F196" s="166">
        <f>IFERROR((1-$I$3)*'Цены сегментыне'!E208,"по запросу")</f>
        <v>7893.8653846153829</v>
      </c>
      <c r="G196" s="166">
        <f>IFERROR((1-$I$3)*'Цены сегментыне'!F208,"по запросу")</f>
        <v>7562.1346153846143</v>
      </c>
      <c r="H196" s="166">
        <f>IFERROR((1-$I$3)*'Цены сегментыне'!G208,"по запросу")</f>
        <v>7291.4423076923067</v>
      </c>
      <c r="I196" s="152">
        <f>IFERROR((1-$I$3)*'Цены сегментыне'!H208,"по запросу")</f>
        <v>7069.8461538461524</v>
      </c>
      <c r="J196" s="147"/>
      <c r="K196" s="147"/>
      <c r="L196" s="147"/>
      <c r="M196" s="147"/>
      <c r="N196" s="147"/>
      <c r="O196" s="147"/>
    </row>
    <row r="197" spans="2:15" s="146" customFormat="1" x14ac:dyDescent="0.25">
      <c r="B197" s="645"/>
      <c r="C197" s="171">
        <v>355</v>
      </c>
      <c r="D197" s="170">
        <v>270</v>
      </c>
      <c r="E197" s="169">
        <f>IFERROR((1-$I$3)*'Цены сегментыне'!D209,"по запросу")</f>
        <v>12662.82692307692</v>
      </c>
      <c r="F197" s="169">
        <f>IFERROR((1-$I$3)*'Цены сегментыне'!E209,"по запросу")</f>
        <v>12102.865384615383</v>
      </c>
      <c r="G197" s="169">
        <f>IFERROR((1-$I$3)*'Цены сегментыне'!F209,"по запросу")</f>
        <v>11623.846153846152</v>
      </c>
      <c r="H197" s="169">
        <f>IFERROR((1-$I$3)*'Цены сегментыне'!G209,"по запросу")</f>
        <v>11203.211538461537</v>
      </c>
      <c r="I197" s="156">
        <f>IFERROR((1-$I$3)*'Цены сегментыне'!H209,"по запросу")</f>
        <v>10863.519230769229</v>
      </c>
      <c r="J197" s="147"/>
      <c r="K197" s="147"/>
      <c r="L197" s="147"/>
      <c r="M197" s="147"/>
      <c r="N197" s="147"/>
      <c r="O197" s="147"/>
    </row>
    <row r="198" spans="2:15" s="146" customFormat="1" x14ac:dyDescent="0.25">
      <c r="B198" s="645"/>
      <c r="C198" s="168">
        <v>400</v>
      </c>
      <c r="D198" s="167">
        <v>315</v>
      </c>
      <c r="E198" s="166">
        <f>IFERROR((1-$I$3)*'Цены сегментыне'!D210,"по запросу")</f>
        <v>14107.846153846152</v>
      </c>
      <c r="F198" s="166">
        <f>IFERROR((1-$I$3)*'Цены сегментыне'!E210,"по запросу")</f>
        <v>13278.519230769229</v>
      </c>
      <c r="G198" s="166">
        <f>IFERROR((1-$I$3)*'Цены сегментыне'!F210,"по запросу")</f>
        <v>12565.961538461537</v>
      </c>
      <c r="H198" s="166">
        <f>IFERROR((1-$I$3)*'Цены сегментыне'!G210,"по запросу")</f>
        <v>11979.461538461535</v>
      </c>
      <c r="I198" s="152">
        <f>IFERROR((1-$I$3)*'Цены сегментыне'!H210,"по запросу")</f>
        <v>11484.519230769229</v>
      </c>
      <c r="J198" s="147"/>
      <c r="K198" s="147"/>
      <c r="L198" s="147"/>
      <c r="M198" s="147"/>
      <c r="N198" s="147"/>
      <c r="O198" s="147"/>
    </row>
    <row r="199" spans="2:15" s="146" customFormat="1" x14ac:dyDescent="0.25">
      <c r="B199" s="645"/>
      <c r="C199" s="171">
        <v>450</v>
      </c>
      <c r="D199" s="170">
        <v>360</v>
      </c>
      <c r="E199" s="169">
        <f>IFERROR((1-$I$3)*'Цены сегментыне'!D211,"по запросу")</f>
        <v>18152.307692307688</v>
      </c>
      <c r="F199" s="169">
        <f>IFERROR((1-$I$3)*'Цены сегментыне'!E211,"по запросу")</f>
        <v>16967.365384615383</v>
      </c>
      <c r="G199" s="169">
        <f>IFERROR((1-$I$3)*'Цены сегментыне'!F211,"по запросу")</f>
        <v>15952.269230769229</v>
      </c>
      <c r="H199" s="169">
        <f>IFERROR((1-$I$3)*'Цены сегментыне'!G211,"по запросу")</f>
        <v>15107.019230769229</v>
      </c>
      <c r="I199" s="156">
        <f>IFERROR((1-$I$3)*'Цены сегментыне'!H211,"по запросу")</f>
        <v>14390.480769230766</v>
      </c>
      <c r="J199" s="147"/>
      <c r="K199" s="147"/>
      <c r="L199" s="147"/>
      <c r="M199" s="147"/>
      <c r="N199" s="147"/>
      <c r="O199" s="147"/>
    </row>
    <row r="200" spans="2:15" s="146" customFormat="1" x14ac:dyDescent="0.25">
      <c r="B200" s="645"/>
      <c r="C200" s="168">
        <v>500</v>
      </c>
      <c r="D200" s="167">
        <v>360</v>
      </c>
      <c r="E200" s="166">
        <f>IFERROR((1-$I$3)*'Цены сегментыне'!D212,"по запросу")</f>
        <v>24379.557692307688</v>
      </c>
      <c r="F200" s="166">
        <f>IFERROR((1-$I$3)*'Цены сегментыне'!E212,"по запросу")</f>
        <v>22921.269230769227</v>
      </c>
      <c r="G200" s="166">
        <f>IFERROR((1-$I$3)*'Цены сегментыне'!F212,"по запросу")</f>
        <v>21672.63461538461</v>
      </c>
      <c r="H200" s="166">
        <f>IFERROR((1-$I$3)*'Цены сегментыне'!G212,"по запросу")</f>
        <v>20617.730769230766</v>
      </c>
      <c r="I200" s="152">
        <f>IFERROR((1-$I$3)*'Цены сегментыне'!H212,"по запросу")</f>
        <v>19731.346153846152</v>
      </c>
      <c r="J200" s="147"/>
      <c r="K200" s="147"/>
      <c r="L200" s="147"/>
      <c r="M200" s="147"/>
      <c r="N200" s="147"/>
      <c r="O200" s="147"/>
    </row>
    <row r="201" spans="2:15" s="146" customFormat="1" x14ac:dyDescent="0.25">
      <c r="B201" s="645"/>
      <c r="C201" s="171">
        <v>560</v>
      </c>
      <c r="D201" s="170">
        <v>405</v>
      </c>
      <c r="E201" s="169" t="str">
        <f>IFERROR((1-$I$3)*'Цены сегментыне'!D213,"по запросу")</f>
        <v>по запросу</v>
      </c>
      <c r="F201" s="169" t="str">
        <f>IFERROR((1-$I$3)*'Цены сегментыне'!E213,"по запросу")</f>
        <v>по запросу</v>
      </c>
      <c r="G201" s="169">
        <f>IFERROR((1-$I$3)*'Цены сегментыне'!F213,"по запросу")</f>
        <v>23336.596153846149</v>
      </c>
      <c r="H201" s="169">
        <f>IFERROR((1-$I$3)*'Цены сегментыне'!G213,"по запросу")</f>
        <v>21792.057692307688</v>
      </c>
      <c r="I201" s="156">
        <f>IFERROR((1-$I$3)*'Цены сегментыне'!H213,"по запросу")</f>
        <v>20506.269230769227</v>
      </c>
      <c r="J201" s="147"/>
      <c r="K201" s="147"/>
      <c r="L201" s="147"/>
      <c r="M201" s="147"/>
      <c r="N201" s="147"/>
      <c r="O201" s="147"/>
    </row>
    <row r="202" spans="2:15" s="146" customFormat="1" x14ac:dyDescent="0.25">
      <c r="B202" s="645"/>
      <c r="C202" s="168">
        <v>630</v>
      </c>
      <c r="D202" s="167">
        <v>450</v>
      </c>
      <c r="E202" s="166" t="str">
        <f>IFERROR((1-$I$3)*'Цены сегментыне'!D214,"по запросу")</f>
        <v>по запросу</v>
      </c>
      <c r="F202" s="166" t="str">
        <f>IFERROR((1-$I$3)*'Цены сегментыне'!E214,"по запросу")</f>
        <v>по запросу</v>
      </c>
      <c r="G202" s="166">
        <f>IFERROR((1-$I$3)*'Цены сегментыне'!F214,"по запросу")</f>
        <v>36684.115384615376</v>
      </c>
      <c r="H202" s="166">
        <f>IFERROR((1-$I$3)*'Цены сегментыне'!G214,"по запросу")</f>
        <v>34583.596153846149</v>
      </c>
      <c r="I202" s="152">
        <f>IFERROR((1-$I$3)*'Цены сегментыне'!H214,"по запросу")</f>
        <v>32898.403846153844</v>
      </c>
      <c r="J202" s="147"/>
      <c r="K202" s="147"/>
      <c r="L202" s="147"/>
      <c r="M202" s="147"/>
      <c r="N202" s="147"/>
      <c r="O202" s="147"/>
    </row>
    <row r="203" spans="2:15" s="146" customFormat="1" x14ac:dyDescent="0.25">
      <c r="B203" s="645"/>
      <c r="C203" s="171">
        <v>710</v>
      </c>
      <c r="D203" s="170">
        <v>585</v>
      </c>
      <c r="E203" s="169" t="str">
        <f>IFERROR((1-$I$3)*'Цены сегментыне'!D215,"по запросу")</f>
        <v>по запросу</v>
      </c>
      <c r="F203" s="169" t="str">
        <f>IFERROR((1-$I$3)*'Цены сегментыне'!E215,"по запросу")</f>
        <v>по запросу</v>
      </c>
      <c r="G203" s="169" t="str">
        <f>IFERROR((1-$I$3)*'Цены сегментыне'!F215,"по запросу")</f>
        <v>по запросу</v>
      </c>
      <c r="H203" s="169" t="str">
        <f>IFERROR((1-$I$3)*'Цены сегментыне'!G215,"по запросу")</f>
        <v>по запросу</v>
      </c>
      <c r="I203" s="156">
        <f>IFERROR((1-$I$3)*'Цены сегментыне'!H215,"по запросу")</f>
        <v>60274.153846153844</v>
      </c>
      <c r="J203" s="147"/>
      <c r="K203" s="147"/>
      <c r="L203" s="147"/>
      <c r="M203" s="147"/>
      <c r="N203" s="147"/>
      <c r="O203" s="147"/>
    </row>
    <row r="204" spans="2:15" s="146" customFormat="1" x14ac:dyDescent="0.25">
      <c r="B204" s="645"/>
      <c r="C204" s="168">
        <v>800</v>
      </c>
      <c r="D204" s="167">
        <v>675</v>
      </c>
      <c r="E204" s="166" t="str">
        <f>IFERROR((1-$I$3)*'Цены сегментыне'!D216,"по запросу")</f>
        <v>по запросу</v>
      </c>
      <c r="F204" s="166" t="str">
        <f>IFERROR((1-$I$3)*'Цены сегментыне'!E216,"по запросу")</f>
        <v>по запросу</v>
      </c>
      <c r="G204" s="166" t="str">
        <f>IFERROR((1-$I$3)*'Цены сегментыне'!F216,"по запросу")</f>
        <v>по запросу</v>
      </c>
      <c r="H204" s="166" t="str">
        <f>IFERROR((1-$I$3)*'Цены сегментыне'!G216,"по запросу")</f>
        <v>по запросу</v>
      </c>
      <c r="I204" s="152">
        <f>IFERROR((1-$I$3)*'Цены сегментыне'!H216,"по запросу")</f>
        <v>66630.115384615376</v>
      </c>
      <c r="J204" s="147"/>
      <c r="K204" s="147"/>
      <c r="L204" s="147"/>
      <c r="M204" s="147"/>
      <c r="N204" s="147"/>
      <c r="O204" s="147"/>
    </row>
    <row r="205" spans="2:15" s="146" customFormat="1" ht="19.5" thickBot="1" x14ac:dyDescent="0.3">
      <c r="B205" s="646"/>
      <c r="C205" s="165">
        <v>900</v>
      </c>
      <c r="D205" s="164">
        <v>720</v>
      </c>
      <c r="E205" s="163" t="str">
        <f>IFERROR((1-$I$3)*'Цены сегментыне'!D217,"по запросу")</f>
        <v>по запросу</v>
      </c>
      <c r="F205" s="163" t="str">
        <f>IFERROR((1-$I$3)*'Цены сегментыне'!E217,"по запросу")</f>
        <v>по запросу</v>
      </c>
      <c r="G205" s="163" t="str">
        <f>IFERROR((1-$I$3)*'Цены сегментыне'!F217,"по запросу")</f>
        <v>по запросу</v>
      </c>
      <c r="H205" s="163" t="str">
        <f>IFERROR((1-$I$3)*'Цены сегментыне'!G217,"по запросу")</f>
        <v>по запросу</v>
      </c>
      <c r="I205" s="148" t="str">
        <f>IFERROR((1-$I$3)*'Цены сегментыне'!H217,"по запросу")</f>
        <v>по запросу</v>
      </c>
      <c r="J205" s="147"/>
      <c r="K205" s="147"/>
      <c r="L205" s="147"/>
      <c r="M205" s="147"/>
      <c r="N205" s="147"/>
      <c r="O205" s="147"/>
    </row>
    <row r="206" spans="2:15" s="146" customFormat="1" ht="39" customHeight="1" x14ac:dyDescent="0.25">
      <c r="B206" s="647"/>
      <c r="C206" s="659" t="s">
        <v>317</v>
      </c>
      <c r="D206" s="660"/>
      <c r="E206" s="660"/>
      <c r="F206" s="661"/>
      <c r="G206" s="147"/>
      <c r="H206" s="147"/>
      <c r="I206" s="147"/>
    </row>
    <row r="207" spans="2:15" s="146" customFormat="1" ht="47.25" x14ac:dyDescent="0.25">
      <c r="B207" s="647"/>
      <c r="C207" s="162" t="s">
        <v>316</v>
      </c>
      <c r="D207" s="161" t="s">
        <v>315</v>
      </c>
      <c r="E207" s="161" t="s">
        <v>314</v>
      </c>
      <c r="F207" s="160" t="s">
        <v>313</v>
      </c>
      <c r="G207" s="147"/>
      <c r="H207" s="147"/>
      <c r="I207" s="147"/>
    </row>
    <row r="208" spans="2:15" s="146" customFormat="1" x14ac:dyDescent="0.25">
      <c r="B208" s="647"/>
      <c r="C208" s="159">
        <v>63</v>
      </c>
      <c r="D208" s="158">
        <v>90</v>
      </c>
      <c r="E208" s="157">
        <v>150</v>
      </c>
      <c r="F208" s="156">
        <f>IFERROR((1-$I$3)*'Цены сегментыне'!E220,"по запросу")</f>
        <v>404.7115384615384</v>
      </c>
      <c r="G208" s="147"/>
      <c r="H208" s="147"/>
      <c r="I208" s="147"/>
    </row>
    <row r="209" spans="2:9" s="146" customFormat="1" x14ac:dyDescent="0.25">
      <c r="B209" s="647"/>
      <c r="C209" s="155">
        <v>75</v>
      </c>
      <c r="D209" s="154">
        <v>105</v>
      </c>
      <c r="E209" s="153">
        <v>150</v>
      </c>
      <c r="F209" s="152">
        <f>IFERROR((1-$I$3)*'Цены сегментыне'!E221,"по запросу")</f>
        <v>571.90384615384608</v>
      </c>
      <c r="G209" s="147"/>
      <c r="H209" s="147"/>
      <c r="I209" s="147"/>
    </row>
    <row r="210" spans="2:9" s="146" customFormat="1" x14ac:dyDescent="0.25">
      <c r="B210" s="647"/>
      <c r="C210" s="159">
        <v>90</v>
      </c>
      <c r="D210" s="158">
        <v>110</v>
      </c>
      <c r="E210" s="157">
        <v>150</v>
      </c>
      <c r="F210" s="156">
        <f>IFERROR((1-$I$3)*'Цены сегментыне'!E222,"по запросу")</f>
        <v>627.63461538461524</v>
      </c>
      <c r="G210" s="147"/>
      <c r="H210" s="147"/>
      <c r="I210" s="147"/>
    </row>
    <row r="211" spans="2:9" s="146" customFormat="1" x14ac:dyDescent="0.25">
      <c r="B211" s="647"/>
      <c r="C211" s="155">
        <v>110</v>
      </c>
      <c r="D211" s="154">
        <v>140</v>
      </c>
      <c r="E211" s="153">
        <v>150</v>
      </c>
      <c r="F211" s="152">
        <f>IFERROR((1-$I$3)*'Цены сегментыне'!E223,"по запросу")</f>
        <v>701.94230769230762</v>
      </c>
      <c r="G211" s="147"/>
      <c r="H211" s="147"/>
      <c r="I211" s="147"/>
    </row>
    <row r="212" spans="2:9" s="146" customFormat="1" x14ac:dyDescent="0.25">
      <c r="B212" s="647"/>
      <c r="C212" s="159">
        <v>125</v>
      </c>
      <c r="D212" s="158">
        <v>155</v>
      </c>
      <c r="E212" s="157">
        <v>150</v>
      </c>
      <c r="F212" s="156">
        <f>IFERROR((1-$I$3)*'Цены сегментыне'!E224,"по запросу")</f>
        <v>800.13461538461524</v>
      </c>
      <c r="G212" s="147"/>
      <c r="H212" s="147"/>
      <c r="I212" s="147"/>
    </row>
    <row r="213" spans="2:9" s="146" customFormat="1" x14ac:dyDescent="0.25">
      <c r="B213" s="647"/>
      <c r="C213" s="155">
        <v>140</v>
      </c>
      <c r="D213" s="154">
        <v>177</v>
      </c>
      <c r="E213" s="153">
        <v>150</v>
      </c>
      <c r="F213" s="152">
        <f>IFERROR((1-$I$3)*'Цены сегментыне'!E225,"по запросу")</f>
        <v>956.71153846153823</v>
      </c>
      <c r="G213" s="147"/>
      <c r="H213" s="147"/>
      <c r="I213" s="147"/>
    </row>
    <row r="214" spans="2:9" s="146" customFormat="1" x14ac:dyDescent="0.25">
      <c r="B214" s="647"/>
      <c r="C214" s="159">
        <v>160</v>
      </c>
      <c r="D214" s="158">
        <v>196</v>
      </c>
      <c r="E214" s="157">
        <v>150</v>
      </c>
      <c r="F214" s="156">
        <f>IFERROR((1-$I$3)*'Цены сегментыне'!E226,"по запросу")</f>
        <v>1077.4615384615381</v>
      </c>
      <c r="G214" s="147"/>
      <c r="H214" s="147"/>
      <c r="I214" s="147"/>
    </row>
    <row r="215" spans="2:9" s="146" customFormat="1" x14ac:dyDescent="0.25">
      <c r="B215" s="647"/>
      <c r="C215" s="155">
        <v>180</v>
      </c>
      <c r="D215" s="154">
        <v>220</v>
      </c>
      <c r="E215" s="153">
        <v>150</v>
      </c>
      <c r="F215" s="152">
        <f>IFERROR((1-$I$3)*'Цены сегментыне'!E227,"по запросу")</f>
        <v>1299.0576923076922</v>
      </c>
      <c r="G215" s="147"/>
      <c r="H215" s="147"/>
      <c r="I215" s="147"/>
    </row>
    <row r="216" spans="2:9" s="146" customFormat="1" x14ac:dyDescent="0.25">
      <c r="B216" s="647"/>
      <c r="C216" s="159">
        <v>200</v>
      </c>
      <c r="D216" s="158">
        <v>248</v>
      </c>
      <c r="E216" s="157">
        <v>150</v>
      </c>
      <c r="F216" s="156">
        <f>IFERROR((1-$I$3)*'Цены сегментыне'!E228,"по запросу")</f>
        <v>1529.9423076923076</v>
      </c>
      <c r="G216" s="147"/>
      <c r="H216" s="147"/>
      <c r="I216" s="147"/>
    </row>
    <row r="217" spans="2:9" s="146" customFormat="1" x14ac:dyDescent="0.25">
      <c r="B217" s="647"/>
      <c r="C217" s="155">
        <v>225</v>
      </c>
      <c r="D217" s="154">
        <v>274</v>
      </c>
      <c r="E217" s="153">
        <v>150</v>
      </c>
      <c r="F217" s="152">
        <f>IFERROR((1-$I$3)*'Цены сегментыне'!E229,"по запросу")</f>
        <v>1805.9423076923076</v>
      </c>
      <c r="G217" s="147"/>
      <c r="H217" s="147"/>
      <c r="I217" s="147"/>
    </row>
    <row r="218" spans="2:9" s="146" customFormat="1" x14ac:dyDescent="0.25">
      <c r="B218" s="647"/>
      <c r="C218" s="159">
        <v>250</v>
      </c>
      <c r="D218" s="158">
        <v>300</v>
      </c>
      <c r="E218" s="157">
        <v>150</v>
      </c>
      <c r="F218" s="156">
        <f>IFERROR((1-$I$3)*'Цены сегментыне'!E230,"по запросу")</f>
        <v>2120.4230769230762</v>
      </c>
      <c r="G218" s="147"/>
      <c r="H218" s="147"/>
      <c r="I218" s="147"/>
    </row>
    <row r="219" spans="2:9" s="146" customFormat="1" x14ac:dyDescent="0.25">
      <c r="B219" s="647"/>
      <c r="C219" s="155">
        <v>280</v>
      </c>
      <c r="D219" s="154">
        <v>330</v>
      </c>
      <c r="E219" s="153">
        <v>150</v>
      </c>
      <c r="F219" s="152">
        <f>IFERROR((1-$I$3)*'Цены сегментыне'!E231,"по запросу")</f>
        <v>2568.9230769230762</v>
      </c>
      <c r="G219" s="147"/>
      <c r="H219" s="147"/>
      <c r="I219" s="147"/>
    </row>
    <row r="220" spans="2:9" s="146" customFormat="1" x14ac:dyDescent="0.25">
      <c r="B220" s="647"/>
      <c r="C220" s="159">
        <v>315</v>
      </c>
      <c r="D220" s="158">
        <v>365</v>
      </c>
      <c r="E220" s="157">
        <v>150</v>
      </c>
      <c r="F220" s="156">
        <f>IFERROR((1-$I$3)*'Цены сегментыне'!E232,"по запросу")</f>
        <v>3124.9038461538457</v>
      </c>
      <c r="G220" s="147"/>
      <c r="H220" s="147"/>
      <c r="I220" s="147"/>
    </row>
    <row r="221" spans="2:9" s="146" customFormat="1" x14ac:dyDescent="0.25">
      <c r="B221" s="647"/>
      <c r="C221" s="155">
        <v>355</v>
      </c>
      <c r="D221" s="154">
        <v>397</v>
      </c>
      <c r="E221" s="153">
        <v>150</v>
      </c>
      <c r="F221" s="152">
        <f>IFERROR((1-$I$3)*'Цены сегментыне'!E233,"по запросу")</f>
        <v>2730.8076923076919</v>
      </c>
      <c r="G221" s="147"/>
      <c r="H221" s="147"/>
      <c r="I221" s="147"/>
    </row>
    <row r="222" spans="2:9" s="146" customFormat="1" x14ac:dyDescent="0.25">
      <c r="B222" s="647"/>
      <c r="C222" s="159">
        <v>400</v>
      </c>
      <c r="D222" s="158">
        <v>445</v>
      </c>
      <c r="E222" s="157">
        <v>180</v>
      </c>
      <c r="F222" s="156">
        <f>IFERROR((1-$I$3)*'Цены сегментыне'!E234,"по запросу")</f>
        <v>3841.4423076923072</v>
      </c>
      <c r="G222" s="147"/>
      <c r="H222" s="147"/>
      <c r="I222" s="147"/>
    </row>
    <row r="223" spans="2:9" s="146" customFormat="1" x14ac:dyDescent="0.25">
      <c r="B223" s="647"/>
      <c r="C223" s="155">
        <v>450</v>
      </c>
      <c r="D223" s="154">
        <v>495</v>
      </c>
      <c r="E223" s="153">
        <v>180</v>
      </c>
      <c r="F223" s="152">
        <f>IFERROR((1-$I$3)*'Цены сегментыне'!E235,"по запросу")</f>
        <v>5529.288461538461</v>
      </c>
      <c r="G223" s="147"/>
      <c r="H223" s="147"/>
      <c r="I223" s="147"/>
    </row>
    <row r="224" spans="2:9" s="146" customFormat="1" x14ac:dyDescent="0.25">
      <c r="B224" s="647"/>
      <c r="C224" s="159">
        <v>500</v>
      </c>
      <c r="D224" s="158">
        <v>550</v>
      </c>
      <c r="E224" s="157">
        <v>210</v>
      </c>
      <c r="F224" s="156">
        <f>IFERROR((1-$I$3)*'Цены сегментыне'!E236,"по запросу")</f>
        <v>7534.2692307692305</v>
      </c>
      <c r="G224" s="147"/>
      <c r="H224" s="147"/>
      <c r="I224" s="147"/>
    </row>
    <row r="225" spans="2:9" s="146" customFormat="1" x14ac:dyDescent="0.25">
      <c r="B225" s="647"/>
      <c r="C225" s="155">
        <v>560</v>
      </c>
      <c r="D225" s="154">
        <v>610</v>
      </c>
      <c r="E225" s="153">
        <v>210</v>
      </c>
      <c r="F225" s="152">
        <f>IFERROR((1-$I$3)*'Цены сегментыне'!E237,"по запросу")</f>
        <v>9587.0192307692287</v>
      </c>
      <c r="G225" s="147"/>
      <c r="H225" s="147"/>
      <c r="I225" s="147"/>
    </row>
    <row r="226" spans="2:9" s="146" customFormat="1" x14ac:dyDescent="0.25">
      <c r="B226" s="647"/>
      <c r="C226" s="159">
        <v>630</v>
      </c>
      <c r="D226" s="158">
        <v>690</v>
      </c>
      <c r="E226" s="157">
        <v>250</v>
      </c>
      <c r="F226" s="156">
        <f>IFERROR((1-$I$3)*'Цены сегментыне'!E238,"по запросу")</f>
        <v>13683.230769230766</v>
      </c>
      <c r="G226" s="147"/>
      <c r="H226" s="147"/>
      <c r="I226" s="147"/>
    </row>
    <row r="227" spans="2:9" s="146" customFormat="1" x14ac:dyDescent="0.25">
      <c r="B227" s="647"/>
      <c r="C227" s="155">
        <v>710</v>
      </c>
      <c r="D227" s="154">
        <v>780</v>
      </c>
      <c r="E227" s="153">
        <v>300</v>
      </c>
      <c r="F227" s="152">
        <f>IFERROR((1-$I$3)*'Цены сегментыне'!E239,"по запросу")</f>
        <v>23458.673076923074</v>
      </c>
      <c r="G227" s="147"/>
      <c r="H227" s="147"/>
      <c r="I227" s="147"/>
    </row>
    <row r="228" spans="2:9" s="146" customFormat="1" x14ac:dyDescent="0.25">
      <c r="B228" s="647"/>
      <c r="C228" s="159">
        <v>800</v>
      </c>
      <c r="D228" s="158">
        <v>880</v>
      </c>
      <c r="E228" s="157">
        <v>310</v>
      </c>
      <c r="F228" s="156">
        <f>IFERROR((1-$I$3)*'Цены сегментыне'!E240,"по запросу")</f>
        <v>33328.326923076922</v>
      </c>
      <c r="G228" s="147"/>
      <c r="H228" s="147"/>
      <c r="I228" s="147"/>
    </row>
    <row r="229" spans="2:9" s="146" customFormat="1" x14ac:dyDescent="0.25">
      <c r="B229" s="647"/>
      <c r="C229" s="155">
        <v>900</v>
      </c>
      <c r="D229" s="154">
        <v>980</v>
      </c>
      <c r="E229" s="153">
        <v>400</v>
      </c>
      <c r="F229" s="152">
        <f>IFERROR((1-$I$3)*'Цены сегментыне'!E241,"по запросу")</f>
        <v>44100.288461538454</v>
      </c>
      <c r="G229" s="147"/>
      <c r="H229" s="147"/>
      <c r="I229" s="147"/>
    </row>
    <row r="230" spans="2:9" s="146" customFormat="1" ht="19.5" thickBot="1" x14ac:dyDescent="0.3">
      <c r="B230" s="648"/>
      <c r="C230" s="151">
        <v>1000</v>
      </c>
      <c r="D230" s="150">
        <v>1090</v>
      </c>
      <c r="E230" s="149">
        <v>400</v>
      </c>
      <c r="F230" s="148">
        <f>IFERROR((1-$I$3)*'Цены сегментыне'!E242,"по запросу")</f>
        <v>86196.923076923063</v>
      </c>
      <c r="G230" s="147"/>
      <c r="H230" s="147"/>
      <c r="I230" s="147"/>
    </row>
    <row r="231" spans="2:9" s="146" customFormat="1" x14ac:dyDescent="0.25"/>
    <row r="232" spans="2:9" s="146" customFormat="1" x14ac:dyDescent="0.25"/>
    <row r="233" spans="2:9" s="146" customFormat="1" x14ac:dyDescent="0.25"/>
    <row r="234" spans="2:9" s="146" customFormat="1" x14ac:dyDescent="0.25"/>
    <row r="235" spans="2:9" s="146" customFormat="1" x14ac:dyDescent="0.25"/>
    <row r="236" spans="2:9" s="146" customFormat="1" x14ac:dyDescent="0.25"/>
    <row r="237" spans="2:9" s="146" customFormat="1" x14ac:dyDescent="0.25"/>
    <row r="238" spans="2:9" s="146" customFormat="1" x14ac:dyDescent="0.25"/>
    <row r="239" spans="2:9" s="146" customFormat="1" x14ac:dyDescent="0.25"/>
    <row r="240" spans="2:9" s="146" customFormat="1" x14ac:dyDescent="0.25"/>
    <row r="241" s="146" customFormat="1" x14ac:dyDescent="0.25"/>
    <row r="242" s="146" customFormat="1" x14ac:dyDescent="0.25"/>
    <row r="243" s="146" customFormat="1" x14ac:dyDescent="0.25"/>
    <row r="244" s="146" customFormat="1" x14ac:dyDescent="0.25"/>
    <row r="245" s="146" customFormat="1" x14ac:dyDescent="0.25"/>
    <row r="246" s="146" customFormat="1" x14ac:dyDescent="0.25"/>
    <row r="247" s="146" customFormat="1" x14ac:dyDescent="0.25"/>
    <row r="248" s="146" customFormat="1" x14ac:dyDescent="0.25"/>
    <row r="249" s="146" customFormat="1" x14ac:dyDescent="0.25"/>
    <row r="250" s="146" customFormat="1" x14ac:dyDescent="0.25"/>
    <row r="251" s="146" customFormat="1" x14ac:dyDescent="0.25"/>
    <row r="252" s="146" customFormat="1" x14ac:dyDescent="0.25"/>
    <row r="253" s="146" customFormat="1" x14ac:dyDescent="0.25"/>
    <row r="254" s="146" customFormat="1" x14ac:dyDescent="0.25"/>
    <row r="255" s="146" customFormat="1" x14ac:dyDescent="0.25"/>
    <row r="256" s="146" customFormat="1" x14ac:dyDescent="0.25"/>
    <row r="257" s="146" customFormat="1" x14ac:dyDescent="0.25"/>
    <row r="258" s="146" customFormat="1" x14ac:dyDescent="0.25"/>
    <row r="259" s="146" customFormat="1" x14ac:dyDescent="0.25"/>
    <row r="260" s="146" customFormat="1" x14ac:dyDescent="0.25"/>
    <row r="261" s="146" customFormat="1" x14ac:dyDescent="0.25"/>
    <row r="262" s="146" customFormat="1" x14ac:dyDescent="0.25"/>
    <row r="263" s="146" customFormat="1" x14ac:dyDescent="0.25"/>
    <row r="264" s="146" customFormat="1" x14ac:dyDescent="0.25"/>
    <row r="265" s="146" customFormat="1" x14ac:dyDescent="0.25"/>
    <row r="266" s="146" customFormat="1" x14ac:dyDescent="0.25"/>
    <row r="267" s="146" customFormat="1" x14ac:dyDescent="0.25"/>
    <row r="268" s="146" customFormat="1" x14ac:dyDescent="0.25"/>
    <row r="269" s="146" customFormat="1" x14ac:dyDescent="0.25"/>
    <row r="270" s="146" customFormat="1" x14ac:dyDescent="0.25"/>
    <row r="271" s="146" customFormat="1" x14ac:dyDescent="0.25"/>
    <row r="272" s="146" customFormat="1" x14ac:dyDescent="0.25"/>
    <row r="273" s="146" customFormat="1" x14ac:dyDescent="0.25"/>
    <row r="274" s="146" customFormat="1" x14ac:dyDescent="0.25"/>
    <row r="275" s="146" customFormat="1" x14ac:dyDescent="0.25"/>
    <row r="276" s="146" customFormat="1" x14ac:dyDescent="0.25"/>
    <row r="277" s="146" customFormat="1" x14ac:dyDescent="0.25"/>
    <row r="278" s="146" customFormat="1" x14ac:dyDescent="0.25"/>
    <row r="279" s="146" customFormat="1" x14ac:dyDescent="0.25"/>
    <row r="280" s="146" customFormat="1" x14ac:dyDescent="0.25"/>
    <row r="281" s="146" customFormat="1" x14ac:dyDescent="0.25"/>
    <row r="282" s="146" customFormat="1" x14ac:dyDescent="0.25"/>
    <row r="283" s="146" customFormat="1" x14ac:dyDescent="0.25"/>
    <row r="284" s="146" customFormat="1" x14ac:dyDescent="0.25"/>
    <row r="285" s="146" customFormat="1" x14ac:dyDescent="0.25"/>
    <row r="286" s="146" customFormat="1" x14ac:dyDescent="0.25"/>
    <row r="287" s="146" customFormat="1" x14ac:dyDescent="0.25"/>
    <row r="288" s="146" customFormat="1" x14ac:dyDescent="0.25"/>
    <row r="289" s="146" customFormat="1" x14ac:dyDescent="0.25"/>
    <row r="290" s="146" customFormat="1" x14ac:dyDescent="0.25"/>
    <row r="291" s="146" customFormat="1" x14ac:dyDescent="0.25"/>
    <row r="292" s="146" customFormat="1" x14ac:dyDescent="0.25"/>
    <row r="293" s="146" customFormat="1" x14ac:dyDescent="0.25"/>
    <row r="294" s="146" customFormat="1" x14ac:dyDescent="0.25"/>
    <row r="295" s="146" customFormat="1" x14ac:dyDescent="0.25"/>
    <row r="296" s="146" customFormat="1" x14ac:dyDescent="0.25"/>
    <row r="297" s="146" customFormat="1" x14ac:dyDescent="0.25"/>
    <row r="298" s="146" customFormat="1" x14ac:dyDescent="0.25"/>
    <row r="299" s="146" customFormat="1" x14ac:dyDescent="0.25"/>
    <row r="300" s="146" customFormat="1" x14ac:dyDescent="0.25"/>
    <row r="301" s="146" customFormat="1" x14ac:dyDescent="0.25"/>
    <row r="302" s="146" customFormat="1" x14ac:dyDescent="0.25"/>
    <row r="303" s="146" customFormat="1" x14ac:dyDescent="0.25"/>
    <row r="304" s="146" customFormat="1" x14ac:dyDescent="0.25"/>
    <row r="305" s="146" customFormat="1" x14ac:dyDescent="0.25"/>
    <row r="306" s="146" customFormat="1" x14ac:dyDescent="0.25"/>
    <row r="307" s="146" customFormat="1" x14ac:dyDescent="0.25"/>
    <row r="308" s="146" customFormat="1" x14ac:dyDescent="0.25"/>
    <row r="309" s="146" customFormat="1" x14ac:dyDescent="0.25"/>
    <row r="310" s="146" customFormat="1" x14ac:dyDescent="0.25"/>
    <row r="311" s="146" customFormat="1" x14ac:dyDescent="0.25"/>
    <row r="312" s="146" customFormat="1" x14ac:dyDescent="0.25"/>
    <row r="313" s="146" customFormat="1" x14ac:dyDescent="0.25"/>
    <row r="314" s="146" customFormat="1" x14ac:dyDescent="0.25"/>
    <row r="315" s="146" customFormat="1" x14ac:dyDescent="0.25"/>
    <row r="316" s="146" customFormat="1" x14ac:dyDescent="0.25"/>
    <row r="317" s="146" customFormat="1" x14ac:dyDescent="0.25"/>
    <row r="318" s="146" customFormat="1" x14ac:dyDescent="0.25"/>
    <row r="319" s="146" customFormat="1" x14ac:dyDescent="0.25"/>
    <row r="320" s="146" customFormat="1" x14ac:dyDescent="0.25"/>
    <row r="321" s="146" customFormat="1" x14ac:dyDescent="0.25"/>
    <row r="322" s="146" customFormat="1" x14ac:dyDescent="0.25"/>
    <row r="323" s="146" customFormat="1" x14ac:dyDescent="0.25"/>
    <row r="324" s="146" customFormat="1" x14ac:dyDescent="0.25"/>
    <row r="325" s="146" customFormat="1" x14ac:dyDescent="0.25"/>
    <row r="326" s="146" customFormat="1" x14ac:dyDescent="0.25"/>
    <row r="327" s="146" customFormat="1" x14ac:dyDescent="0.25"/>
    <row r="328" s="146" customFormat="1" x14ac:dyDescent="0.25"/>
    <row r="329" s="146" customFormat="1" x14ac:dyDescent="0.25"/>
    <row r="330" s="146" customFormat="1" x14ac:dyDescent="0.25"/>
    <row r="331" s="146" customFormat="1" x14ac:dyDescent="0.25"/>
    <row r="332" s="146" customFormat="1" x14ac:dyDescent="0.25"/>
    <row r="333" s="146" customFormat="1" x14ac:dyDescent="0.25"/>
    <row r="334" s="146" customFormat="1" x14ac:dyDescent="0.25"/>
    <row r="335" s="146" customFormat="1" x14ac:dyDescent="0.25"/>
    <row r="336" s="146" customFormat="1" x14ac:dyDescent="0.25"/>
    <row r="337" s="146" customFormat="1" x14ac:dyDescent="0.25"/>
    <row r="338" s="146" customFormat="1" x14ac:dyDescent="0.25"/>
    <row r="339" s="146" customFormat="1" x14ac:dyDescent="0.25"/>
    <row r="340" s="146" customFormat="1" x14ac:dyDescent="0.25"/>
    <row r="341" s="146" customFormat="1" x14ac:dyDescent="0.25"/>
    <row r="342" s="146" customFormat="1" x14ac:dyDescent="0.25"/>
    <row r="343" s="146" customFormat="1" x14ac:dyDescent="0.25"/>
    <row r="344" s="146" customFormat="1" x14ac:dyDescent="0.25"/>
    <row r="345" s="146" customFormat="1" x14ac:dyDescent="0.25"/>
    <row r="346" s="146" customFormat="1" x14ac:dyDescent="0.25"/>
    <row r="347" s="146" customFormat="1" x14ac:dyDescent="0.25"/>
    <row r="348" s="146" customFormat="1" x14ac:dyDescent="0.25"/>
    <row r="349" s="146" customFormat="1" x14ac:dyDescent="0.25"/>
    <row r="350" s="146" customFormat="1" x14ac:dyDescent="0.25"/>
    <row r="351" s="146" customFormat="1" x14ac:dyDescent="0.25"/>
    <row r="352" s="146" customFormat="1" x14ac:dyDescent="0.25"/>
    <row r="353" s="146" customFormat="1" x14ac:dyDescent="0.25"/>
    <row r="354" s="146" customFormat="1" x14ac:dyDescent="0.25"/>
    <row r="355" s="146" customFormat="1" x14ac:dyDescent="0.25"/>
    <row r="356" s="146" customFormat="1" x14ac:dyDescent="0.25"/>
    <row r="357" s="146" customFormat="1" x14ac:dyDescent="0.25"/>
    <row r="358" s="146" customFormat="1" x14ac:dyDescent="0.25"/>
    <row r="359" s="146" customFormat="1" x14ac:dyDescent="0.25"/>
    <row r="360" s="146" customFormat="1" x14ac:dyDescent="0.25"/>
    <row r="361" s="146" customFormat="1" x14ac:dyDescent="0.25"/>
    <row r="362" s="146" customFormat="1" x14ac:dyDescent="0.25"/>
    <row r="363" s="146" customFormat="1" x14ac:dyDescent="0.25"/>
    <row r="364" s="146" customFormat="1" x14ac:dyDescent="0.25"/>
    <row r="365" s="146" customFormat="1" x14ac:dyDescent="0.25"/>
    <row r="366" s="146" customFormat="1" x14ac:dyDescent="0.25"/>
    <row r="367" s="146" customFormat="1" x14ac:dyDescent="0.25"/>
    <row r="368" s="146" customFormat="1" x14ac:dyDescent="0.25"/>
    <row r="369" s="146" customFormat="1" x14ac:dyDescent="0.25"/>
    <row r="370" s="146" customFormat="1" x14ac:dyDescent="0.25"/>
    <row r="371" s="146" customFormat="1" x14ac:dyDescent="0.25"/>
    <row r="372" s="146" customFormat="1" x14ac:dyDescent="0.25"/>
    <row r="373" s="146" customFormat="1" x14ac:dyDescent="0.25"/>
    <row r="374" s="146" customFormat="1" x14ac:dyDescent="0.25"/>
    <row r="375" s="146" customFormat="1" x14ac:dyDescent="0.25"/>
    <row r="376" s="146" customFormat="1" x14ac:dyDescent="0.25"/>
    <row r="377" s="146" customFormat="1" x14ac:dyDescent="0.25"/>
    <row r="378" s="146" customFormat="1" x14ac:dyDescent="0.25"/>
    <row r="379" s="146" customFormat="1" x14ac:dyDescent="0.25"/>
    <row r="380" s="146" customFormat="1" x14ac:dyDescent="0.25"/>
    <row r="381" s="146" customFormat="1" x14ac:dyDescent="0.25"/>
    <row r="382" s="146" customFormat="1" x14ac:dyDescent="0.25"/>
    <row r="383" s="146" customFormat="1" x14ac:dyDescent="0.25"/>
    <row r="384" s="146" customFormat="1" x14ac:dyDescent="0.25"/>
    <row r="385" s="146" customFormat="1" x14ac:dyDescent="0.25"/>
    <row r="386" s="146" customFormat="1" x14ac:dyDescent="0.25"/>
    <row r="387" s="146" customFormat="1" x14ac:dyDescent="0.25"/>
    <row r="388" s="146" customFormat="1" x14ac:dyDescent="0.25"/>
    <row r="389" s="146" customFormat="1" x14ac:dyDescent="0.25"/>
    <row r="390" s="146" customFormat="1" x14ac:dyDescent="0.25"/>
    <row r="391" s="146" customFormat="1" x14ac:dyDescent="0.25"/>
    <row r="392" s="146" customFormat="1" x14ac:dyDescent="0.25"/>
    <row r="393" s="146" customFormat="1" x14ac:dyDescent="0.25"/>
    <row r="394" s="146" customFormat="1" x14ac:dyDescent="0.25"/>
    <row r="395" s="146" customFormat="1" x14ac:dyDescent="0.25"/>
    <row r="396" s="146" customFormat="1" x14ac:dyDescent="0.25"/>
    <row r="397" s="146" customFormat="1" x14ac:dyDescent="0.25"/>
    <row r="398" s="146" customFormat="1" x14ac:dyDescent="0.25"/>
    <row r="399" s="146" customFormat="1" x14ac:dyDescent="0.25"/>
    <row r="400" s="146" customFormat="1" x14ac:dyDescent="0.25"/>
    <row r="401" s="146" customFormat="1" x14ac:dyDescent="0.25"/>
    <row r="402" s="146" customFormat="1" x14ac:dyDescent="0.25"/>
    <row r="403" s="146" customFormat="1" x14ac:dyDescent="0.25"/>
    <row r="404" s="146" customFormat="1" x14ac:dyDescent="0.25"/>
    <row r="405" s="146" customFormat="1" x14ac:dyDescent="0.25"/>
    <row r="406" s="146" customFormat="1" x14ac:dyDescent="0.25"/>
    <row r="407" s="146" customFormat="1" x14ac:dyDescent="0.25"/>
    <row r="408" s="146" customFormat="1" x14ac:dyDescent="0.25"/>
    <row r="409" s="146" customFormat="1" x14ac:dyDescent="0.25"/>
    <row r="410" s="146" customFormat="1" x14ac:dyDescent="0.25"/>
    <row r="411" s="146" customFormat="1" x14ac:dyDescent="0.25"/>
    <row r="412" s="146" customFormat="1" x14ac:dyDescent="0.25"/>
    <row r="413" s="146" customFormat="1" x14ac:dyDescent="0.25"/>
    <row r="414" s="146" customFormat="1" x14ac:dyDescent="0.25"/>
    <row r="415" s="146" customFormat="1" x14ac:dyDescent="0.25"/>
    <row r="416" s="146" customFormat="1" x14ac:dyDescent="0.25"/>
    <row r="417" s="146" customFormat="1" x14ac:dyDescent="0.25"/>
    <row r="418" s="146" customFormat="1" x14ac:dyDescent="0.25"/>
    <row r="419" s="146" customFormat="1" x14ac:dyDescent="0.25"/>
    <row r="420" s="146" customFormat="1" x14ac:dyDescent="0.25"/>
    <row r="421" s="146" customFormat="1" x14ac:dyDescent="0.25"/>
    <row r="422" s="146" customFormat="1" x14ac:dyDescent="0.25"/>
    <row r="423" s="146" customFormat="1" x14ac:dyDescent="0.25"/>
    <row r="424" s="146" customFormat="1" x14ac:dyDescent="0.25"/>
    <row r="425" s="146" customFormat="1" x14ac:dyDescent="0.25"/>
    <row r="426" s="146" customFormat="1" x14ac:dyDescent="0.25"/>
    <row r="427" s="146" customFormat="1" x14ac:dyDescent="0.25"/>
    <row r="428" s="146" customFormat="1" x14ac:dyDescent="0.25"/>
    <row r="429" s="146" customFormat="1" x14ac:dyDescent="0.25"/>
    <row r="430" s="146" customFormat="1" x14ac:dyDescent="0.25"/>
    <row r="431" s="146" customFormat="1" x14ac:dyDescent="0.25"/>
    <row r="432" s="146" customFormat="1" x14ac:dyDescent="0.25"/>
    <row r="433" s="146" customFormat="1" x14ac:dyDescent="0.25"/>
    <row r="434" s="146" customFormat="1" x14ac:dyDescent="0.25"/>
    <row r="435" s="146" customFormat="1" x14ac:dyDescent="0.25"/>
    <row r="436" s="146" customFormat="1" x14ac:dyDescent="0.25"/>
    <row r="437" s="146" customFormat="1" x14ac:dyDescent="0.25"/>
    <row r="438" s="146" customFormat="1" x14ac:dyDescent="0.25"/>
    <row r="439" s="146" customFormat="1" x14ac:dyDescent="0.25"/>
    <row r="440" s="146" customFormat="1" x14ac:dyDescent="0.25"/>
    <row r="441" s="146" customFormat="1" x14ac:dyDescent="0.25"/>
    <row r="442" s="146" customFormat="1" x14ac:dyDescent="0.25"/>
    <row r="443" s="146" customFormat="1" x14ac:dyDescent="0.25"/>
    <row r="444" s="146" customFormat="1" x14ac:dyDescent="0.25"/>
    <row r="445" s="146" customFormat="1" x14ac:dyDescent="0.25"/>
    <row r="446" s="146" customFormat="1" x14ac:dyDescent="0.25"/>
    <row r="447" s="146" customFormat="1" x14ac:dyDescent="0.25"/>
    <row r="448" s="146" customFormat="1" x14ac:dyDescent="0.25"/>
    <row r="449" s="146" customFormat="1" x14ac:dyDescent="0.25"/>
    <row r="450" s="146" customFormat="1" x14ac:dyDescent="0.25"/>
    <row r="451" s="146" customFormat="1" x14ac:dyDescent="0.25"/>
    <row r="452" s="146" customFormat="1" x14ac:dyDescent="0.25"/>
    <row r="453" s="146" customFormat="1" x14ac:dyDescent="0.25"/>
    <row r="454" s="146" customFormat="1" x14ac:dyDescent="0.25"/>
    <row r="455" s="146" customFormat="1" x14ac:dyDescent="0.25"/>
    <row r="456" s="146" customFormat="1" x14ac:dyDescent="0.25"/>
    <row r="457" s="146" customFormat="1" x14ac:dyDescent="0.25"/>
    <row r="458" s="146" customFormat="1" x14ac:dyDescent="0.25"/>
    <row r="459" s="146" customFormat="1" x14ac:dyDescent="0.25"/>
    <row r="460" s="146" customFormat="1" x14ac:dyDescent="0.25"/>
    <row r="461" s="146" customFormat="1" x14ac:dyDescent="0.25"/>
    <row r="462" s="146" customFormat="1" x14ac:dyDescent="0.25"/>
    <row r="463" s="146" customFormat="1" x14ac:dyDescent="0.25"/>
    <row r="464" s="146" customFormat="1" x14ac:dyDescent="0.25"/>
    <row r="465" s="146" customFormat="1" x14ac:dyDescent="0.25"/>
    <row r="466" s="146" customFormat="1" x14ac:dyDescent="0.25"/>
    <row r="467" s="146" customFormat="1" x14ac:dyDescent="0.25"/>
    <row r="468" s="146" customFormat="1" x14ac:dyDescent="0.25"/>
    <row r="469" s="146" customFormat="1" x14ac:dyDescent="0.25"/>
    <row r="470" s="146" customFormat="1" x14ac:dyDescent="0.25"/>
    <row r="471" s="146" customFormat="1" x14ac:dyDescent="0.25"/>
    <row r="472" s="146" customFormat="1" x14ac:dyDescent="0.25"/>
    <row r="473" s="146" customFormat="1" x14ac:dyDescent="0.25"/>
    <row r="474" s="146" customFormat="1" x14ac:dyDescent="0.25"/>
    <row r="475" s="146" customFormat="1" x14ac:dyDescent="0.25"/>
    <row r="476" s="146" customFormat="1" x14ac:dyDescent="0.25"/>
    <row r="477" s="146" customFormat="1" x14ac:dyDescent="0.25"/>
    <row r="478" s="146" customFormat="1" x14ac:dyDescent="0.25"/>
    <row r="479" s="146" customFormat="1" x14ac:dyDescent="0.25"/>
    <row r="480" s="146" customFormat="1" x14ac:dyDescent="0.25"/>
    <row r="481" s="146" customFormat="1" x14ac:dyDescent="0.25"/>
    <row r="482" s="146" customFormat="1" x14ac:dyDescent="0.25"/>
    <row r="483" s="146" customFormat="1" x14ac:dyDescent="0.25"/>
    <row r="484" s="146" customFormat="1" x14ac:dyDescent="0.25"/>
    <row r="485" s="146" customFormat="1" x14ac:dyDescent="0.25"/>
    <row r="486" s="146" customFormat="1" x14ac:dyDescent="0.25"/>
    <row r="487" s="146" customFormat="1" x14ac:dyDescent="0.25"/>
    <row r="488" s="146" customFormat="1" x14ac:dyDescent="0.25"/>
    <row r="489" s="146" customFormat="1" x14ac:dyDescent="0.25"/>
    <row r="490" s="146" customFormat="1" x14ac:dyDescent="0.25"/>
    <row r="491" s="146" customFormat="1" x14ac:dyDescent="0.25"/>
    <row r="492" s="146" customFormat="1" x14ac:dyDescent="0.25"/>
    <row r="493" s="146" customFormat="1" x14ac:dyDescent="0.25"/>
    <row r="494" s="146" customFormat="1" x14ac:dyDescent="0.25"/>
    <row r="495" s="146" customFormat="1" x14ac:dyDescent="0.25"/>
    <row r="496" s="146" customFormat="1" x14ac:dyDescent="0.25"/>
    <row r="497" s="146" customFormat="1" x14ac:dyDescent="0.25"/>
    <row r="498" s="146" customFormat="1" x14ac:dyDescent="0.25"/>
    <row r="499" s="146" customFormat="1" x14ac:dyDescent="0.25"/>
    <row r="500" s="146" customFormat="1" x14ac:dyDescent="0.25"/>
    <row r="501" s="146" customFormat="1" x14ac:dyDescent="0.25"/>
    <row r="502" s="146" customFormat="1" x14ac:dyDescent="0.25"/>
    <row r="503" s="146" customFormat="1" x14ac:dyDescent="0.25"/>
    <row r="504" s="146" customFormat="1" x14ac:dyDescent="0.25"/>
    <row r="505" s="146" customFormat="1" x14ac:dyDescent="0.25"/>
    <row r="506" s="146" customFormat="1" x14ac:dyDescent="0.25"/>
    <row r="507" s="146" customFormat="1" x14ac:dyDescent="0.25"/>
    <row r="508" s="146" customFormat="1" x14ac:dyDescent="0.25"/>
    <row r="509" s="146" customFormat="1" x14ac:dyDescent="0.25"/>
    <row r="510" s="146" customFormat="1" x14ac:dyDescent="0.25"/>
    <row r="511" s="146" customFormat="1" x14ac:dyDescent="0.25"/>
    <row r="512" s="146" customFormat="1" x14ac:dyDescent="0.25"/>
    <row r="513" s="146" customFormat="1" x14ac:dyDescent="0.25"/>
    <row r="514" s="146" customFormat="1" x14ac:dyDescent="0.25"/>
    <row r="515" s="146" customFormat="1" x14ac:dyDescent="0.25"/>
    <row r="516" s="146" customFormat="1" x14ac:dyDescent="0.25"/>
    <row r="517" s="146" customFormat="1" x14ac:dyDescent="0.25"/>
    <row r="518" s="146" customFormat="1" x14ac:dyDescent="0.25"/>
    <row r="519" s="146" customFormat="1" x14ac:dyDescent="0.25"/>
    <row r="520" s="146" customFormat="1" x14ac:dyDescent="0.25"/>
    <row r="521" s="146" customFormat="1" x14ac:dyDescent="0.25"/>
    <row r="522" s="146" customFormat="1" x14ac:dyDescent="0.25"/>
    <row r="523" s="146" customFormat="1" x14ac:dyDescent="0.25"/>
    <row r="524" s="146" customFormat="1" x14ac:dyDescent="0.25"/>
    <row r="525" s="146" customFormat="1" x14ac:dyDescent="0.25"/>
    <row r="526" s="146" customFormat="1" x14ac:dyDescent="0.25"/>
    <row r="527" s="146" customFormat="1" x14ac:dyDescent="0.25"/>
    <row r="528" s="146" customFormat="1" x14ac:dyDescent="0.25"/>
    <row r="529" spans="3:13" s="146" customFormat="1" x14ac:dyDescent="0.25"/>
    <row r="530" spans="3:13" s="146" customFormat="1" x14ac:dyDescent="0.25"/>
    <row r="531" spans="3:13" s="146" customFormat="1" x14ac:dyDescent="0.25"/>
    <row r="532" spans="3:13" s="146" customFormat="1" x14ac:dyDescent="0.25"/>
    <row r="533" spans="3:13" s="146" customFormat="1" x14ac:dyDescent="0.25"/>
    <row r="534" spans="3:13" s="146" customFormat="1" x14ac:dyDescent="0.25"/>
    <row r="535" spans="3:13" s="146" customFormat="1" x14ac:dyDescent="0.25"/>
    <row r="536" spans="3:13" s="146" customFormat="1" x14ac:dyDescent="0.25"/>
    <row r="537" spans="3:13" s="146" customFormat="1" x14ac:dyDescent="0.25"/>
    <row r="538" spans="3:13" s="146" customFormat="1" x14ac:dyDescent="0.25"/>
    <row r="539" spans="3:13" s="146" customFormat="1" x14ac:dyDescent="0.25"/>
    <row r="540" spans="3:13" s="146" customFormat="1" x14ac:dyDescent="0.25"/>
    <row r="541" spans="3:13" s="146" customFormat="1" x14ac:dyDescent="0.25">
      <c r="C541" s="145"/>
      <c r="D541" s="145"/>
      <c r="E541" s="145"/>
      <c r="F541" s="145"/>
      <c r="G541" s="145"/>
      <c r="H541" s="145"/>
      <c r="I541" s="145"/>
      <c r="J541" s="145"/>
      <c r="K541" s="145"/>
      <c r="L541" s="145"/>
      <c r="M541" s="145"/>
    </row>
    <row r="542" spans="3:13" s="146" customFormat="1" x14ac:dyDescent="0.25">
      <c r="C542" s="145"/>
      <c r="D542" s="145"/>
      <c r="E542" s="145"/>
      <c r="F542" s="145"/>
      <c r="G542" s="145"/>
      <c r="H542" s="145"/>
      <c r="I542" s="145"/>
      <c r="J542" s="145"/>
      <c r="K542" s="145"/>
      <c r="L542" s="145"/>
      <c r="M542" s="145"/>
    </row>
    <row r="543" spans="3:13" s="146" customFormat="1" x14ac:dyDescent="0.25">
      <c r="C543" s="145"/>
      <c r="D543" s="145"/>
      <c r="E543" s="145"/>
      <c r="F543" s="145"/>
      <c r="G543" s="145"/>
      <c r="H543" s="145"/>
      <c r="I543" s="145"/>
      <c r="J543" s="145"/>
      <c r="K543" s="145"/>
      <c r="L543" s="145"/>
      <c r="M543" s="145"/>
    </row>
    <row r="544" spans="3:13" s="146" customFormat="1" x14ac:dyDescent="0.25">
      <c r="C544" s="145"/>
      <c r="D544" s="145"/>
      <c r="E544" s="145"/>
      <c r="F544" s="145"/>
      <c r="G544" s="145"/>
      <c r="H544" s="145"/>
      <c r="I544" s="145"/>
      <c r="J544" s="145"/>
      <c r="K544" s="145"/>
      <c r="L544" s="145"/>
      <c r="M544" s="145"/>
    </row>
    <row r="545" spans="3:13" s="146" customFormat="1" x14ac:dyDescent="0.25">
      <c r="C545" s="145"/>
      <c r="D545" s="145"/>
      <c r="E545" s="145"/>
      <c r="F545" s="145"/>
      <c r="G545" s="145"/>
      <c r="H545" s="145"/>
      <c r="I545" s="145"/>
      <c r="J545" s="145"/>
      <c r="K545" s="145"/>
      <c r="L545" s="145"/>
      <c r="M545" s="145"/>
    </row>
    <row r="546" spans="3:13" s="146" customFormat="1" x14ac:dyDescent="0.25">
      <c r="C546" s="145"/>
      <c r="D546" s="145"/>
      <c r="E546" s="145"/>
      <c r="F546" s="145"/>
      <c r="G546" s="145"/>
      <c r="H546" s="145"/>
      <c r="I546" s="145"/>
      <c r="J546" s="145"/>
      <c r="K546" s="145"/>
      <c r="L546" s="145"/>
      <c r="M546" s="145"/>
    </row>
    <row r="547" spans="3:13" s="146" customFormat="1" x14ac:dyDescent="0.25">
      <c r="C547" s="145"/>
      <c r="D547" s="145"/>
      <c r="E547" s="145"/>
      <c r="F547" s="145"/>
      <c r="G547" s="145"/>
      <c r="H547" s="145"/>
      <c r="I547" s="145"/>
      <c r="J547" s="145"/>
      <c r="K547" s="145"/>
      <c r="L547" s="145"/>
      <c r="M547" s="145"/>
    </row>
    <row r="548" spans="3:13" s="146" customFormat="1" x14ac:dyDescent="0.25">
      <c r="C548" s="145"/>
      <c r="D548" s="145"/>
      <c r="E548" s="145"/>
      <c r="F548" s="145"/>
      <c r="G548" s="145"/>
      <c r="H548" s="145"/>
      <c r="I548" s="145"/>
      <c r="J548" s="145"/>
      <c r="K548" s="145"/>
      <c r="L548" s="145"/>
      <c r="M548" s="145"/>
    </row>
    <row r="549" spans="3:13" s="146" customFormat="1" x14ac:dyDescent="0.25">
      <c r="C549" s="145"/>
      <c r="D549" s="145"/>
      <c r="E549" s="145"/>
      <c r="F549" s="145"/>
      <c r="G549" s="145"/>
      <c r="H549" s="145"/>
      <c r="I549" s="145"/>
      <c r="J549" s="145"/>
      <c r="K549" s="145"/>
      <c r="L549" s="145"/>
      <c r="M549" s="145"/>
    </row>
    <row r="550" spans="3:13" s="146" customFormat="1" x14ac:dyDescent="0.25">
      <c r="C550" s="145"/>
      <c r="D550" s="145"/>
      <c r="E550" s="145"/>
      <c r="F550" s="145"/>
      <c r="G550" s="145"/>
      <c r="H550" s="145"/>
      <c r="I550" s="145"/>
      <c r="J550" s="145"/>
      <c r="K550" s="145"/>
      <c r="L550" s="145"/>
      <c r="M550" s="145"/>
    </row>
    <row r="551" spans="3:13" s="146" customFormat="1" x14ac:dyDescent="0.25">
      <c r="C551" s="145"/>
      <c r="D551" s="145"/>
      <c r="E551" s="145"/>
      <c r="F551" s="145"/>
      <c r="G551" s="145"/>
      <c r="H551" s="145"/>
      <c r="I551" s="145"/>
      <c r="J551" s="145"/>
      <c r="K551" s="145"/>
      <c r="L551" s="145"/>
      <c r="M551" s="145"/>
    </row>
    <row r="552" spans="3:13" s="146" customFormat="1" x14ac:dyDescent="0.25">
      <c r="C552" s="145"/>
      <c r="D552" s="145"/>
      <c r="E552" s="145"/>
      <c r="F552" s="145"/>
      <c r="G552" s="145"/>
      <c r="H552" s="145"/>
      <c r="I552" s="145"/>
      <c r="J552" s="145"/>
      <c r="K552" s="145"/>
      <c r="L552" s="145"/>
      <c r="M552" s="145"/>
    </row>
    <row r="553" spans="3:13" s="146" customFormat="1" x14ac:dyDescent="0.25">
      <c r="C553" s="145"/>
      <c r="D553" s="145"/>
      <c r="E553" s="145"/>
      <c r="F553" s="145"/>
      <c r="G553" s="145"/>
      <c r="H553" s="145"/>
      <c r="I553" s="145"/>
      <c r="J553" s="145"/>
      <c r="K553" s="145"/>
      <c r="L553" s="145"/>
      <c r="M553" s="145"/>
    </row>
    <row r="554" spans="3:13" s="146" customFormat="1" x14ac:dyDescent="0.25">
      <c r="C554" s="145"/>
      <c r="D554" s="145"/>
      <c r="E554" s="145"/>
      <c r="F554" s="145"/>
      <c r="G554" s="145"/>
      <c r="H554" s="145"/>
      <c r="I554" s="145"/>
      <c r="J554" s="145"/>
      <c r="K554" s="145"/>
      <c r="L554" s="145"/>
      <c r="M554" s="145"/>
    </row>
    <row r="555" spans="3:13" s="146" customFormat="1" x14ac:dyDescent="0.25">
      <c r="C555" s="145"/>
      <c r="D555" s="145"/>
      <c r="E555" s="145"/>
      <c r="F555" s="145"/>
      <c r="G555" s="145"/>
      <c r="H555" s="145"/>
      <c r="I555" s="145"/>
      <c r="J555" s="145"/>
      <c r="K555" s="145"/>
      <c r="L555" s="145"/>
      <c r="M555" s="145"/>
    </row>
    <row r="556" spans="3:13" s="146" customFormat="1" x14ac:dyDescent="0.25">
      <c r="C556" s="145"/>
      <c r="D556" s="145"/>
      <c r="E556" s="145"/>
      <c r="F556" s="145"/>
      <c r="G556" s="145"/>
      <c r="H556" s="145"/>
      <c r="I556" s="145"/>
      <c r="J556" s="145"/>
      <c r="K556" s="145"/>
      <c r="L556" s="145"/>
      <c r="M556" s="145"/>
    </row>
    <row r="557" spans="3:13" s="146" customFormat="1" x14ac:dyDescent="0.25">
      <c r="C557" s="145"/>
      <c r="D557" s="145"/>
      <c r="E557" s="145"/>
      <c r="F557" s="145"/>
      <c r="G557" s="145"/>
      <c r="H557" s="145"/>
      <c r="I557" s="145"/>
      <c r="J557" s="145"/>
      <c r="K557" s="145"/>
      <c r="L557" s="145"/>
      <c r="M557" s="145"/>
    </row>
    <row r="558" spans="3:13" s="146" customFormat="1" x14ac:dyDescent="0.25">
      <c r="C558" s="145"/>
      <c r="D558" s="145"/>
      <c r="E558" s="145"/>
      <c r="F558" s="145"/>
      <c r="G558" s="145"/>
      <c r="H558" s="145"/>
      <c r="I558" s="145"/>
      <c r="J558" s="145"/>
      <c r="K558" s="145"/>
      <c r="L558" s="145"/>
      <c r="M558" s="145"/>
    </row>
    <row r="559" spans="3:13" s="146" customFormat="1" x14ac:dyDescent="0.25">
      <c r="C559" s="145"/>
      <c r="D559" s="145"/>
      <c r="E559" s="145"/>
      <c r="F559" s="145"/>
      <c r="G559" s="145"/>
      <c r="H559" s="145"/>
      <c r="I559" s="145"/>
      <c r="J559" s="145"/>
      <c r="K559" s="145"/>
      <c r="L559" s="145"/>
      <c r="M559" s="145"/>
    </row>
    <row r="560" spans="3:13" s="146" customFormat="1" x14ac:dyDescent="0.25">
      <c r="C560" s="145"/>
      <c r="D560" s="145"/>
      <c r="E560" s="145"/>
      <c r="F560" s="145"/>
      <c r="G560" s="145"/>
      <c r="H560" s="145"/>
      <c r="I560" s="145"/>
      <c r="J560" s="145"/>
      <c r="K560" s="145"/>
      <c r="L560" s="145"/>
      <c r="M560" s="145"/>
    </row>
    <row r="561" spans="3:13" s="146" customFormat="1" x14ac:dyDescent="0.25">
      <c r="C561" s="145"/>
      <c r="D561" s="145"/>
      <c r="E561" s="145"/>
      <c r="F561" s="145"/>
      <c r="G561" s="145"/>
      <c r="H561" s="145"/>
      <c r="I561" s="145"/>
      <c r="J561" s="145"/>
      <c r="K561" s="145"/>
      <c r="L561" s="145"/>
      <c r="M561" s="145"/>
    </row>
    <row r="562" spans="3:13" s="146" customFormat="1" x14ac:dyDescent="0.25">
      <c r="C562" s="145"/>
      <c r="D562" s="145"/>
      <c r="E562" s="145"/>
      <c r="F562" s="145"/>
      <c r="G562" s="145"/>
      <c r="H562" s="145"/>
      <c r="I562" s="145"/>
      <c r="J562" s="145"/>
      <c r="K562" s="145"/>
      <c r="L562" s="145"/>
      <c r="M562" s="145"/>
    </row>
    <row r="563" spans="3:13" s="146" customFormat="1" x14ac:dyDescent="0.25">
      <c r="C563" s="145"/>
      <c r="D563" s="145"/>
      <c r="E563" s="145"/>
      <c r="F563" s="145"/>
      <c r="G563" s="145"/>
      <c r="H563" s="145"/>
      <c r="I563" s="145"/>
      <c r="J563" s="145"/>
      <c r="K563" s="145"/>
      <c r="L563" s="145"/>
      <c r="M563" s="145"/>
    </row>
    <row r="564" spans="3:13" s="146" customFormat="1" x14ac:dyDescent="0.25">
      <c r="C564" s="145"/>
      <c r="D564" s="145"/>
      <c r="E564" s="145"/>
      <c r="F564" s="145"/>
      <c r="G564" s="145"/>
      <c r="H564" s="145"/>
      <c r="I564" s="145"/>
      <c r="J564" s="145"/>
      <c r="K564" s="145"/>
      <c r="L564" s="145"/>
      <c r="M564" s="145"/>
    </row>
    <row r="565" spans="3:13" s="146" customFormat="1" x14ac:dyDescent="0.25">
      <c r="C565" s="145"/>
      <c r="D565" s="145"/>
      <c r="E565" s="145"/>
      <c r="F565" s="145"/>
      <c r="G565" s="145"/>
      <c r="H565" s="145"/>
      <c r="I565" s="145"/>
      <c r="J565" s="145"/>
      <c r="K565" s="145"/>
      <c r="L565" s="145"/>
      <c r="M565" s="145"/>
    </row>
    <row r="566" spans="3:13" s="146" customFormat="1" x14ac:dyDescent="0.25">
      <c r="C566" s="145"/>
      <c r="D566" s="145"/>
      <c r="E566" s="145"/>
      <c r="F566" s="145"/>
      <c r="G566" s="145"/>
      <c r="H566" s="145"/>
      <c r="I566" s="145"/>
      <c r="J566" s="145"/>
      <c r="K566" s="145"/>
      <c r="L566" s="145"/>
      <c r="M566" s="145"/>
    </row>
    <row r="567" spans="3:13" s="146" customFormat="1" x14ac:dyDescent="0.25">
      <c r="C567" s="145"/>
      <c r="D567" s="145"/>
      <c r="E567" s="145"/>
      <c r="F567" s="145"/>
      <c r="G567" s="145"/>
      <c r="H567" s="145"/>
      <c r="I567" s="145"/>
      <c r="J567" s="145"/>
      <c r="K567" s="145"/>
      <c r="L567" s="145"/>
      <c r="M567" s="145"/>
    </row>
    <row r="568" spans="3:13" s="146" customFormat="1" x14ac:dyDescent="0.25">
      <c r="C568" s="145"/>
      <c r="D568" s="145"/>
      <c r="E568" s="145"/>
      <c r="F568" s="145"/>
      <c r="G568" s="145"/>
      <c r="H568" s="145"/>
      <c r="I568" s="145"/>
      <c r="J568" s="145"/>
      <c r="K568" s="145"/>
      <c r="L568" s="145"/>
      <c r="M568" s="145"/>
    </row>
    <row r="569" spans="3:13" s="146" customFormat="1" x14ac:dyDescent="0.25">
      <c r="C569" s="145"/>
      <c r="D569" s="145"/>
      <c r="E569" s="145"/>
      <c r="F569" s="145"/>
      <c r="G569" s="145"/>
      <c r="H569" s="145"/>
      <c r="I569" s="145"/>
      <c r="J569" s="145"/>
      <c r="K569" s="145"/>
      <c r="L569" s="145"/>
      <c r="M569" s="145"/>
    </row>
    <row r="570" spans="3:13" s="146" customFormat="1" x14ac:dyDescent="0.25">
      <c r="C570" s="145"/>
      <c r="D570" s="145"/>
      <c r="E570" s="145"/>
      <c r="F570" s="145"/>
      <c r="G570" s="145"/>
      <c r="H570" s="145"/>
      <c r="I570" s="145"/>
      <c r="J570" s="145"/>
      <c r="K570" s="145"/>
      <c r="L570" s="145"/>
      <c r="M570" s="145"/>
    </row>
    <row r="571" spans="3:13" s="146" customFormat="1" x14ac:dyDescent="0.25">
      <c r="C571" s="145"/>
      <c r="D571" s="145"/>
      <c r="E571" s="145"/>
      <c r="F571" s="145"/>
      <c r="G571" s="145"/>
      <c r="H571" s="145"/>
      <c r="I571" s="145"/>
      <c r="J571" s="145"/>
      <c r="K571" s="145"/>
      <c r="L571" s="145"/>
      <c r="M571" s="145"/>
    </row>
    <row r="572" spans="3:13" s="146" customFormat="1" x14ac:dyDescent="0.25">
      <c r="C572" s="145"/>
      <c r="D572" s="145"/>
      <c r="E572" s="145"/>
      <c r="F572" s="145"/>
      <c r="G572" s="145"/>
      <c r="H572" s="145"/>
      <c r="I572" s="145"/>
      <c r="J572" s="145"/>
      <c r="K572" s="145"/>
      <c r="L572" s="145"/>
      <c r="M572" s="145"/>
    </row>
    <row r="573" spans="3:13" s="146" customFormat="1" x14ac:dyDescent="0.25">
      <c r="C573" s="145"/>
      <c r="D573" s="145"/>
      <c r="E573" s="145"/>
      <c r="F573" s="145"/>
      <c r="G573" s="145"/>
      <c r="H573" s="145"/>
      <c r="I573" s="145"/>
      <c r="J573" s="145"/>
      <c r="K573" s="145"/>
      <c r="L573" s="145"/>
      <c r="M573" s="145"/>
    </row>
  </sheetData>
  <sheetProtection algorithmName="SHA-512" hashValue="fCC9HBq8lT7AIHFsJ4OArnRARRQYoKHKSYRJ9X2nd9hdspVIueBcbEEfTJ5II0B8Pbf7kIhUm3fkgXru946hGA==" saltValue="7FrY7rONhq7Db3Vn1uU7Xw==" spinCount="100000" sheet="1" objects="1" scenarios="1"/>
  <mergeCells count="33">
    <mergeCell ref="C3:G3"/>
    <mergeCell ref="C4:D4"/>
    <mergeCell ref="E4:G4"/>
    <mergeCell ref="H4:I4"/>
    <mergeCell ref="B36:B62"/>
    <mergeCell ref="C36:I36"/>
    <mergeCell ref="H5:I5"/>
    <mergeCell ref="C9:I9"/>
    <mergeCell ref="B6:I6"/>
    <mergeCell ref="C5:G5"/>
    <mergeCell ref="B7:I7"/>
    <mergeCell ref="B2:B5"/>
    <mergeCell ref="C2:I2"/>
    <mergeCell ref="J36:P36"/>
    <mergeCell ref="C63:I63"/>
    <mergeCell ref="C80:H80"/>
    <mergeCell ref="C105:G105"/>
    <mergeCell ref="B123:B139"/>
    <mergeCell ref="C123:G123"/>
    <mergeCell ref="H123:L123"/>
    <mergeCell ref="B189:B205"/>
    <mergeCell ref="B206:B230"/>
    <mergeCell ref="B8:I8"/>
    <mergeCell ref="C140:H140"/>
    <mergeCell ref="B165:B188"/>
    <mergeCell ref="C165:G165"/>
    <mergeCell ref="C189:I189"/>
    <mergeCell ref="C206:F206"/>
    <mergeCell ref="B9:B35"/>
    <mergeCell ref="B63:B79"/>
    <mergeCell ref="B105:B122"/>
    <mergeCell ref="B80:B104"/>
    <mergeCell ref="B140:B164"/>
  </mergeCells>
  <hyperlinks>
    <hyperlink ref="E4" r:id="rId1" xr:uid="{5EF73556-A84E-4132-B1CD-22FC6B8C0E85}"/>
    <hyperlink ref="H4" r:id="rId2" xr:uid="{FC430EDA-80DA-461D-B79F-C779DD0E87B1}"/>
    <hyperlink ref="H4:I4" r:id="rId3" display="https://atlant-tat.com/" xr:uid="{05400CD1-ABE1-46F2-8186-DAA0B36B9FB5}"/>
    <hyperlink ref="H5:I5" r:id="rId4" display="Скачать" xr:uid="{C65C5FAB-7EC0-4F84-97BB-A0D5226E050C}"/>
    <hyperlink ref="B6:I6" r:id="rId5" display="ОСТАВИТЬ ЗАЯВКУ ОНЛАЙН" xr:uid="{D69A1A6D-5497-4027-88D5-108A39C7EDA8}"/>
  </hyperlinks>
  <pageMargins left="0.7" right="0.7" top="0.75" bottom="0.75" header="0.3" footer="0.3"/>
  <pageSetup paperSize="9" orientation="portrait" r:id="rId6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3559-8FAD-4539-AF95-666EB849CF2B}">
  <sheetPr>
    <tabColor rgb="FF5BD76D"/>
  </sheetPr>
  <dimension ref="B1:J202"/>
  <sheetViews>
    <sheetView topLeftCell="A94" workbookViewId="0">
      <selection activeCell="E19" sqref="E19"/>
    </sheetView>
  </sheetViews>
  <sheetFormatPr defaultRowHeight="15" x14ac:dyDescent="0.25"/>
  <cols>
    <col min="1" max="1" width="9.140625" style="29"/>
    <col min="2" max="2" width="36.7109375" style="29" customWidth="1"/>
    <col min="3" max="5" width="33.42578125" style="29" customWidth="1"/>
    <col min="6" max="16384" width="9.140625" style="29"/>
  </cols>
  <sheetData>
    <row r="1" spans="2:10" ht="15.75" thickBot="1" x14ac:dyDescent="0.3"/>
    <row r="2" spans="2:10" s="41" customFormat="1" ht="63.75" customHeight="1" thickBot="1" x14ac:dyDescent="0.3">
      <c r="B2" s="703"/>
      <c r="C2" s="706" t="s">
        <v>142</v>
      </c>
      <c r="D2" s="707"/>
      <c r="E2" s="708"/>
    </row>
    <row r="3" spans="2:10" s="41" customFormat="1" ht="19.5" thickBot="1" x14ac:dyDescent="0.3">
      <c r="B3" s="704"/>
      <c r="C3" s="264"/>
      <c r="D3" s="265" t="s">
        <v>141</v>
      </c>
      <c r="E3" s="266">
        <v>0.25</v>
      </c>
    </row>
    <row r="4" spans="2:10" s="41" customFormat="1" ht="33.75" customHeight="1" thickBot="1" x14ac:dyDescent="0.3">
      <c r="B4" s="704"/>
      <c r="C4" s="268" t="s">
        <v>140</v>
      </c>
      <c r="D4" s="269" t="s">
        <v>30</v>
      </c>
      <c r="E4" s="269" t="s">
        <v>29</v>
      </c>
    </row>
    <row r="5" spans="2:10" s="41" customFormat="1" ht="19.5" thickBot="1" x14ac:dyDescent="0.3">
      <c r="B5" s="704"/>
      <c r="C5" s="699" t="s">
        <v>748</v>
      </c>
      <c r="D5" s="700"/>
      <c r="E5" s="263" t="s">
        <v>138</v>
      </c>
    </row>
    <row r="6" spans="2:10" s="41" customFormat="1" ht="19.5" thickBot="1" x14ac:dyDescent="0.3">
      <c r="B6" s="705"/>
      <c r="C6" s="701" t="s">
        <v>749</v>
      </c>
      <c r="D6" s="702"/>
      <c r="E6" s="262" t="s">
        <v>136</v>
      </c>
    </row>
    <row r="7" spans="2:10" ht="19.5" customHeight="1" x14ac:dyDescent="0.25">
      <c r="B7" s="694"/>
      <c r="C7" s="697" t="s">
        <v>135</v>
      </c>
      <c r="D7" s="698"/>
      <c r="E7" s="693"/>
    </row>
    <row r="8" spans="2:10" ht="19.5" thickBot="1" x14ac:dyDescent="0.3">
      <c r="B8" s="695"/>
      <c r="C8" s="38" t="s">
        <v>101</v>
      </c>
      <c r="D8" s="38" t="s">
        <v>100</v>
      </c>
      <c r="E8" s="37" t="s">
        <v>99</v>
      </c>
    </row>
    <row r="9" spans="2:10" ht="19.5" thickBot="1" x14ac:dyDescent="0.35">
      <c r="B9" s="695"/>
      <c r="C9" s="34">
        <v>63</v>
      </c>
      <c r="D9" s="33">
        <v>171</v>
      </c>
      <c r="E9" s="252">
        <f t="shared" ref="E9:E25" si="0">D9-D9*$E$3</f>
        <v>128.25</v>
      </c>
      <c r="J9" s="267"/>
    </row>
    <row r="10" spans="2:10" ht="18.75" x14ac:dyDescent="0.3">
      <c r="B10" s="695"/>
      <c r="C10" s="35">
        <v>75</v>
      </c>
      <c r="D10" s="30">
        <v>388</v>
      </c>
      <c r="E10" s="253">
        <f t="shared" si="0"/>
        <v>291</v>
      </c>
    </row>
    <row r="11" spans="2:10" ht="18.75" x14ac:dyDescent="0.3">
      <c r="B11" s="695"/>
      <c r="C11" s="34">
        <v>90</v>
      </c>
      <c r="D11" s="33">
        <v>469</v>
      </c>
      <c r="E11" s="252">
        <f t="shared" si="0"/>
        <v>351.75</v>
      </c>
    </row>
    <row r="12" spans="2:10" ht="18.75" x14ac:dyDescent="0.3">
      <c r="B12" s="695"/>
      <c r="C12" s="35">
        <v>110</v>
      </c>
      <c r="D12" s="30">
        <v>750</v>
      </c>
      <c r="E12" s="253">
        <f t="shared" si="0"/>
        <v>562.5</v>
      </c>
    </row>
    <row r="13" spans="2:10" ht="18.75" x14ac:dyDescent="0.3">
      <c r="B13" s="695"/>
      <c r="C13" s="34">
        <v>125</v>
      </c>
      <c r="D13" s="33">
        <v>1233</v>
      </c>
      <c r="E13" s="252">
        <f t="shared" si="0"/>
        <v>924.75</v>
      </c>
    </row>
    <row r="14" spans="2:10" ht="18.75" x14ac:dyDescent="0.3">
      <c r="B14" s="695"/>
      <c r="C14" s="35">
        <v>140</v>
      </c>
      <c r="D14" s="30">
        <v>1836</v>
      </c>
      <c r="E14" s="253">
        <f t="shared" si="0"/>
        <v>1377</v>
      </c>
    </row>
    <row r="15" spans="2:10" ht="18.75" x14ac:dyDescent="0.3">
      <c r="B15" s="695"/>
      <c r="C15" s="34">
        <v>160</v>
      </c>
      <c r="D15" s="33">
        <v>1768</v>
      </c>
      <c r="E15" s="252">
        <f t="shared" si="0"/>
        <v>1326</v>
      </c>
    </row>
    <row r="16" spans="2:10" ht="18.75" x14ac:dyDescent="0.3">
      <c r="B16" s="695"/>
      <c r="C16" s="35">
        <v>180</v>
      </c>
      <c r="D16" s="30">
        <v>3938</v>
      </c>
      <c r="E16" s="253">
        <f t="shared" si="0"/>
        <v>2953.5</v>
      </c>
    </row>
    <row r="17" spans="2:5" ht="18.75" x14ac:dyDescent="0.3">
      <c r="B17" s="695"/>
      <c r="C17" s="34">
        <v>200</v>
      </c>
      <c r="D17" s="33">
        <v>3625</v>
      </c>
      <c r="E17" s="252">
        <f t="shared" si="0"/>
        <v>2718.75</v>
      </c>
    </row>
    <row r="18" spans="2:5" ht="18.75" x14ac:dyDescent="0.3">
      <c r="B18" s="695"/>
      <c r="C18" s="35">
        <v>225</v>
      </c>
      <c r="D18" s="30">
        <v>5010</v>
      </c>
      <c r="E18" s="253">
        <f t="shared" si="0"/>
        <v>3757.5</v>
      </c>
    </row>
    <row r="19" spans="2:5" ht="18.75" x14ac:dyDescent="0.3">
      <c r="B19" s="695"/>
      <c r="C19" s="34">
        <v>250</v>
      </c>
      <c r="D19" s="33">
        <v>6219</v>
      </c>
      <c r="E19" s="252">
        <f t="shared" si="0"/>
        <v>4664.25</v>
      </c>
    </row>
    <row r="20" spans="2:5" ht="18.75" x14ac:dyDescent="0.3">
      <c r="B20" s="695"/>
      <c r="C20" s="35">
        <v>280</v>
      </c>
      <c r="D20" s="30">
        <v>9411</v>
      </c>
      <c r="E20" s="253">
        <f t="shared" si="0"/>
        <v>7058.25</v>
      </c>
    </row>
    <row r="21" spans="2:5" ht="18.75" x14ac:dyDescent="0.3">
      <c r="B21" s="695"/>
      <c r="C21" s="34">
        <v>315</v>
      </c>
      <c r="D21" s="33">
        <v>11780</v>
      </c>
      <c r="E21" s="252">
        <f t="shared" si="0"/>
        <v>8835</v>
      </c>
    </row>
    <row r="22" spans="2:5" ht="18.75" x14ac:dyDescent="0.3">
      <c r="B22" s="695"/>
      <c r="C22" s="35">
        <v>355</v>
      </c>
      <c r="D22" s="30">
        <v>22815</v>
      </c>
      <c r="E22" s="253">
        <f t="shared" si="0"/>
        <v>17111.25</v>
      </c>
    </row>
    <row r="23" spans="2:5" ht="18.75" x14ac:dyDescent="0.3">
      <c r="B23" s="695"/>
      <c r="C23" s="34">
        <v>400</v>
      </c>
      <c r="D23" s="33">
        <v>27090</v>
      </c>
      <c r="E23" s="252">
        <f t="shared" si="0"/>
        <v>20317.5</v>
      </c>
    </row>
    <row r="24" spans="2:5" ht="18.75" x14ac:dyDescent="0.3">
      <c r="B24" s="695"/>
      <c r="C24" s="35">
        <v>450</v>
      </c>
      <c r="D24" s="30">
        <v>47847</v>
      </c>
      <c r="E24" s="253">
        <f t="shared" si="0"/>
        <v>35885.25</v>
      </c>
    </row>
    <row r="25" spans="2:5" ht="19.5" thickBot="1" x14ac:dyDescent="0.35">
      <c r="B25" s="696"/>
      <c r="C25" s="40">
        <v>500</v>
      </c>
      <c r="D25" s="39">
        <v>69763</v>
      </c>
      <c r="E25" s="252">
        <f t="shared" si="0"/>
        <v>52322.25</v>
      </c>
    </row>
    <row r="26" spans="2:5" ht="19.5" customHeight="1" x14ac:dyDescent="0.25">
      <c r="B26" s="694"/>
      <c r="C26" s="697" t="s">
        <v>134</v>
      </c>
      <c r="D26" s="698"/>
      <c r="E26" s="693"/>
    </row>
    <row r="27" spans="2:5" ht="18.75" x14ac:dyDescent="0.25">
      <c r="B27" s="695"/>
      <c r="C27" s="38" t="s">
        <v>101</v>
      </c>
      <c r="D27" s="38" t="s">
        <v>100</v>
      </c>
      <c r="E27" s="37" t="s">
        <v>99</v>
      </c>
    </row>
    <row r="28" spans="2:5" ht="18.75" x14ac:dyDescent="0.3">
      <c r="B28" s="695"/>
      <c r="C28" s="34">
        <v>63</v>
      </c>
      <c r="D28" s="33">
        <v>146</v>
      </c>
      <c r="E28" s="252">
        <f t="shared" ref="E28:E43" si="1">D28-D28*$E$3</f>
        <v>109.5</v>
      </c>
    </row>
    <row r="29" spans="2:5" ht="18.75" x14ac:dyDescent="0.3">
      <c r="B29" s="695"/>
      <c r="C29" s="35">
        <v>75</v>
      </c>
      <c r="D29" s="30">
        <v>408</v>
      </c>
      <c r="E29" s="253">
        <f t="shared" si="1"/>
        <v>306</v>
      </c>
    </row>
    <row r="30" spans="2:5" ht="18.75" x14ac:dyDescent="0.3">
      <c r="B30" s="695"/>
      <c r="C30" s="34">
        <v>90</v>
      </c>
      <c r="D30" s="33">
        <v>480</v>
      </c>
      <c r="E30" s="252">
        <f t="shared" si="1"/>
        <v>360</v>
      </c>
    </row>
    <row r="31" spans="2:5" ht="18.75" x14ac:dyDescent="0.3">
      <c r="B31" s="695"/>
      <c r="C31" s="35">
        <v>110</v>
      </c>
      <c r="D31" s="30">
        <v>719</v>
      </c>
      <c r="E31" s="253">
        <f t="shared" si="1"/>
        <v>539.25</v>
      </c>
    </row>
    <row r="32" spans="2:5" ht="18.75" x14ac:dyDescent="0.3">
      <c r="B32" s="695"/>
      <c r="C32" s="34">
        <v>125</v>
      </c>
      <c r="D32" s="33">
        <v>1341</v>
      </c>
      <c r="E32" s="252">
        <f t="shared" si="1"/>
        <v>1005.75</v>
      </c>
    </row>
    <row r="33" spans="2:5" ht="18.75" x14ac:dyDescent="0.3">
      <c r="B33" s="695"/>
      <c r="C33" s="35">
        <v>160</v>
      </c>
      <c r="D33" s="30">
        <v>1627</v>
      </c>
      <c r="E33" s="253">
        <f t="shared" si="1"/>
        <v>1220.25</v>
      </c>
    </row>
    <row r="34" spans="2:5" ht="18.75" x14ac:dyDescent="0.3">
      <c r="B34" s="695"/>
      <c r="C34" s="34">
        <v>180</v>
      </c>
      <c r="D34" s="33">
        <v>2527</v>
      </c>
      <c r="E34" s="252">
        <f t="shared" si="1"/>
        <v>1895.25</v>
      </c>
    </row>
    <row r="35" spans="2:5" ht="18.75" x14ac:dyDescent="0.3">
      <c r="B35" s="695"/>
      <c r="C35" s="35">
        <v>200</v>
      </c>
      <c r="D35" s="30">
        <v>3155</v>
      </c>
      <c r="E35" s="253">
        <f t="shared" si="1"/>
        <v>2366.25</v>
      </c>
    </row>
    <row r="36" spans="2:5" ht="18.75" x14ac:dyDescent="0.3">
      <c r="B36" s="695"/>
      <c r="C36" s="34">
        <v>225</v>
      </c>
      <c r="D36" s="33">
        <v>3800</v>
      </c>
      <c r="E36" s="252">
        <f t="shared" si="1"/>
        <v>2850</v>
      </c>
    </row>
    <row r="37" spans="2:5" ht="18.75" x14ac:dyDescent="0.3">
      <c r="B37" s="695"/>
      <c r="C37" s="35">
        <v>250</v>
      </c>
      <c r="D37" s="30">
        <v>5129</v>
      </c>
      <c r="E37" s="253">
        <f t="shared" si="1"/>
        <v>3846.75</v>
      </c>
    </row>
    <row r="38" spans="2:5" ht="18.75" x14ac:dyDescent="0.3">
      <c r="B38" s="695"/>
      <c r="C38" s="34">
        <v>280</v>
      </c>
      <c r="D38" s="33">
        <v>7215</v>
      </c>
      <c r="E38" s="252">
        <f t="shared" si="1"/>
        <v>5411.25</v>
      </c>
    </row>
    <row r="39" spans="2:5" ht="18.75" x14ac:dyDescent="0.3">
      <c r="B39" s="695"/>
      <c r="C39" s="35">
        <v>315</v>
      </c>
      <c r="D39" s="30">
        <v>8930</v>
      </c>
      <c r="E39" s="253">
        <f t="shared" si="1"/>
        <v>6697.5</v>
      </c>
    </row>
    <row r="40" spans="2:5" ht="18.75" x14ac:dyDescent="0.3">
      <c r="B40" s="695"/>
      <c r="C40" s="34">
        <v>355</v>
      </c>
      <c r="D40" s="33">
        <v>15046</v>
      </c>
      <c r="E40" s="252">
        <f t="shared" si="1"/>
        <v>11284.5</v>
      </c>
    </row>
    <row r="41" spans="2:5" ht="18.75" x14ac:dyDescent="0.3">
      <c r="B41" s="695"/>
      <c r="C41" s="35">
        <v>400</v>
      </c>
      <c r="D41" s="30">
        <v>22007</v>
      </c>
      <c r="E41" s="253">
        <f t="shared" si="1"/>
        <v>16505.25</v>
      </c>
    </row>
    <row r="42" spans="2:5" ht="18.75" x14ac:dyDescent="0.3">
      <c r="B42" s="695"/>
      <c r="C42" s="34">
        <v>450</v>
      </c>
      <c r="D42" s="33">
        <v>32385</v>
      </c>
      <c r="E42" s="252">
        <f t="shared" si="1"/>
        <v>24288.75</v>
      </c>
    </row>
    <row r="43" spans="2:5" ht="19.5" thickBot="1" x14ac:dyDescent="0.35">
      <c r="B43" s="696"/>
      <c r="C43" s="32">
        <v>500</v>
      </c>
      <c r="D43" s="31">
        <v>54825</v>
      </c>
      <c r="E43" s="253">
        <f t="shared" si="1"/>
        <v>41118.75</v>
      </c>
    </row>
    <row r="44" spans="2:5" ht="19.5" customHeight="1" x14ac:dyDescent="0.25">
      <c r="B44" s="694"/>
      <c r="C44" s="697" t="s">
        <v>133</v>
      </c>
      <c r="D44" s="698"/>
      <c r="E44" s="693"/>
    </row>
    <row r="45" spans="2:5" ht="18.75" x14ac:dyDescent="0.25">
      <c r="B45" s="695"/>
      <c r="C45" s="38" t="s">
        <v>101</v>
      </c>
      <c r="D45" s="38" t="s">
        <v>100</v>
      </c>
      <c r="E45" s="37" t="s">
        <v>99</v>
      </c>
    </row>
    <row r="46" spans="2:5" ht="18.75" x14ac:dyDescent="0.3">
      <c r="B46" s="695"/>
      <c r="C46" s="34" t="s">
        <v>132</v>
      </c>
      <c r="D46" s="33">
        <v>261</v>
      </c>
      <c r="E46" s="252">
        <f t="shared" ref="E46:E61" si="2">D46-D46*$E$3</f>
        <v>195.75</v>
      </c>
    </row>
    <row r="47" spans="2:5" ht="18.75" x14ac:dyDescent="0.3">
      <c r="B47" s="695"/>
      <c r="C47" s="35" t="s">
        <v>131</v>
      </c>
      <c r="D47" s="30">
        <v>860</v>
      </c>
      <c r="E47" s="253">
        <f t="shared" si="2"/>
        <v>645</v>
      </c>
    </row>
    <row r="48" spans="2:5" ht="18.75" x14ac:dyDescent="0.3">
      <c r="B48" s="695"/>
      <c r="C48" s="34" t="s">
        <v>130</v>
      </c>
      <c r="D48" s="33">
        <v>663</v>
      </c>
      <c r="E48" s="252">
        <f t="shared" si="2"/>
        <v>497.25</v>
      </c>
    </row>
    <row r="49" spans="2:5" ht="18.75" x14ac:dyDescent="0.3">
      <c r="B49" s="695"/>
      <c r="C49" s="35" t="s">
        <v>129</v>
      </c>
      <c r="D49" s="30">
        <v>975</v>
      </c>
      <c r="E49" s="253">
        <f t="shared" si="2"/>
        <v>731.25</v>
      </c>
    </row>
    <row r="50" spans="2:5" ht="18.75" x14ac:dyDescent="0.3">
      <c r="B50" s="695"/>
      <c r="C50" s="34" t="s">
        <v>128</v>
      </c>
      <c r="D50" s="33">
        <v>1971</v>
      </c>
      <c r="E50" s="252">
        <f t="shared" si="2"/>
        <v>1478.25</v>
      </c>
    </row>
    <row r="51" spans="2:5" ht="18.75" x14ac:dyDescent="0.3">
      <c r="B51" s="695"/>
      <c r="C51" s="35" t="s">
        <v>127</v>
      </c>
      <c r="D51" s="30">
        <v>2360</v>
      </c>
      <c r="E51" s="253">
        <f t="shared" si="2"/>
        <v>1770</v>
      </c>
    </row>
    <row r="52" spans="2:5" ht="18.75" x14ac:dyDescent="0.3">
      <c r="B52" s="695"/>
      <c r="C52" s="34" t="s">
        <v>126</v>
      </c>
      <c r="D52" s="33">
        <v>2527</v>
      </c>
      <c r="E52" s="252">
        <f t="shared" si="2"/>
        <v>1895.25</v>
      </c>
    </row>
    <row r="53" spans="2:5" ht="18.75" x14ac:dyDescent="0.3">
      <c r="B53" s="695"/>
      <c r="C53" s="35" t="s">
        <v>125</v>
      </c>
      <c r="D53" s="30">
        <v>5696</v>
      </c>
      <c r="E53" s="253">
        <f t="shared" si="2"/>
        <v>4272</v>
      </c>
    </row>
    <row r="54" spans="2:5" ht="18.75" x14ac:dyDescent="0.3">
      <c r="B54" s="695"/>
      <c r="C54" s="34" t="s">
        <v>124</v>
      </c>
      <c r="D54" s="33">
        <v>4380</v>
      </c>
      <c r="E54" s="252">
        <f t="shared" si="2"/>
        <v>3285</v>
      </c>
    </row>
    <row r="55" spans="2:5" ht="18.75" x14ac:dyDescent="0.3">
      <c r="B55" s="695"/>
      <c r="C55" s="35" t="s">
        <v>123</v>
      </c>
      <c r="D55" s="30">
        <v>6243</v>
      </c>
      <c r="E55" s="253">
        <f t="shared" si="2"/>
        <v>4682.25</v>
      </c>
    </row>
    <row r="56" spans="2:5" ht="18.75" x14ac:dyDescent="0.3">
      <c r="B56" s="695"/>
      <c r="C56" s="34" t="s">
        <v>122</v>
      </c>
      <c r="D56" s="33">
        <v>10465</v>
      </c>
      <c r="E56" s="252">
        <f t="shared" si="2"/>
        <v>7848.75</v>
      </c>
    </row>
    <row r="57" spans="2:5" ht="18.75" x14ac:dyDescent="0.3">
      <c r="B57" s="695"/>
      <c r="C57" s="35" t="s">
        <v>121</v>
      </c>
      <c r="D57" s="30">
        <v>13894</v>
      </c>
      <c r="E57" s="253">
        <f t="shared" si="2"/>
        <v>10420.5</v>
      </c>
    </row>
    <row r="58" spans="2:5" ht="18.75" x14ac:dyDescent="0.3">
      <c r="B58" s="695"/>
      <c r="C58" s="34" t="s">
        <v>120</v>
      </c>
      <c r="D58" s="33">
        <v>14830</v>
      </c>
      <c r="E58" s="252">
        <f t="shared" si="2"/>
        <v>11122.5</v>
      </c>
    </row>
    <row r="59" spans="2:5" ht="18.75" x14ac:dyDescent="0.3">
      <c r="B59" s="695"/>
      <c r="C59" s="35" t="s">
        <v>119</v>
      </c>
      <c r="D59" s="30">
        <v>26705</v>
      </c>
      <c r="E59" s="253">
        <f t="shared" si="2"/>
        <v>20028.75</v>
      </c>
    </row>
    <row r="60" spans="2:5" ht="18.75" x14ac:dyDescent="0.3">
      <c r="B60" s="695"/>
      <c r="C60" s="34" t="s">
        <v>118</v>
      </c>
      <c r="D60" s="33">
        <v>29013</v>
      </c>
      <c r="E60" s="252">
        <f t="shared" si="2"/>
        <v>21759.75</v>
      </c>
    </row>
    <row r="61" spans="2:5" ht="19.5" thickBot="1" x14ac:dyDescent="0.35">
      <c r="B61" s="696"/>
      <c r="C61" s="32" t="s">
        <v>117</v>
      </c>
      <c r="D61" s="31">
        <v>95557</v>
      </c>
      <c r="E61" s="253">
        <f t="shared" si="2"/>
        <v>71667.75</v>
      </c>
    </row>
    <row r="62" spans="2:5" ht="19.5" customHeight="1" x14ac:dyDescent="0.25">
      <c r="B62" s="694"/>
      <c r="C62" s="697" t="s">
        <v>116</v>
      </c>
      <c r="D62" s="698"/>
      <c r="E62" s="693"/>
    </row>
    <row r="63" spans="2:5" ht="18.75" x14ac:dyDescent="0.25">
      <c r="B63" s="695"/>
      <c r="C63" s="38" t="s">
        <v>101</v>
      </c>
      <c r="D63" s="38" t="s">
        <v>100</v>
      </c>
      <c r="E63" s="37" t="s">
        <v>99</v>
      </c>
    </row>
    <row r="64" spans="2:5" ht="18.75" x14ac:dyDescent="0.3">
      <c r="B64" s="695"/>
      <c r="C64" s="34" t="s">
        <v>115</v>
      </c>
      <c r="D64" s="33">
        <v>225</v>
      </c>
      <c r="E64" s="252">
        <f t="shared" ref="E64:E76" si="3">D64-D64*$E$3</f>
        <v>168.75</v>
      </c>
    </row>
    <row r="65" spans="2:7" ht="18.75" x14ac:dyDescent="0.3">
      <c r="B65" s="695"/>
      <c r="C65" s="35" t="s">
        <v>114</v>
      </c>
      <c r="D65" s="30">
        <v>560</v>
      </c>
      <c r="E65" s="253">
        <f t="shared" si="3"/>
        <v>420</v>
      </c>
    </row>
    <row r="66" spans="2:7" ht="18.75" x14ac:dyDescent="0.3">
      <c r="B66" s="695"/>
      <c r="C66" s="34" t="s">
        <v>113</v>
      </c>
      <c r="D66" s="33">
        <v>855</v>
      </c>
      <c r="E66" s="252">
        <f t="shared" si="3"/>
        <v>641.25</v>
      </c>
    </row>
    <row r="67" spans="2:7" ht="18.75" x14ac:dyDescent="0.3">
      <c r="B67" s="695"/>
      <c r="C67" s="35" t="s">
        <v>112</v>
      </c>
      <c r="D67" s="30">
        <v>819</v>
      </c>
      <c r="E67" s="253">
        <f t="shared" si="3"/>
        <v>614.25</v>
      </c>
    </row>
    <row r="68" spans="2:7" ht="18.75" x14ac:dyDescent="0.3">
      <c r="B68" s="695"/>
      <c r="C68" s="34" t="s">
        <v>111</v>
      </c>
      <c r="D68" s="33">
        <v>961</v>
      </c>
      <c r="E68" s="252">
        <f t="shared" si="3"/>
        <v>720.75</v>
      </c>
    </row>
    <row r="69" spans="2:7" ht="18.75" x14ac:dyDescent="0.3">
      <c r="B69" s="695"/>
      <c r="C69" s="35" t="s">
        <v>110</v>
      </c>
      <c r="D69" s="30">
        <v>1997</v>
      </c>
      <c r="E69" s="253">
        <f t="shared" si="3"/>
        <v>1497.75</v>
      </c>
    </row>
    <row r="70" spans="2:7" ht="18.75" x14ac:dyDescent="0.3">
      <c r="B70" s="695"/>
      <c r="C70" s="34" t="s">
        <v>109</v>
      </c>
      <c r="D70" s="33">
        <v>2458</v>
      </c>
      <c r="E70" s="252">
        <f t="shared" si="3"/>
        <v>1843.5</v>
      </c>
    </row>
    <row r="71" spans="2:7" ht="18.75" x14ac:dyDescent="0.3">
      <c r="B71" s="695"/>
      <c r="C71" s="35" t="s">
        <v>108</v>
      </c>
      <c r="D71" s="30">
        <v>5368</v>
      </c>
      <c r="E71" s="253">
        <f t="shared" si="3"/>
        <v>4026</v>
      </c>
    </row>
    <row r="72" spans="2:7" ht="18.75" x14ac:dyDescent="0.3">
      <c r="B72" s="695"/>
      <c r="C72" s="34" t="s">
        <v>107</v>
      </c>
      <c r="D72" s="33">
        <v>5790</v>
      </c>
      <c r="E72" s="252">
        <f t="shared" si="3"/>
        <v>4342.5</v>
      </c>
    </row>
    <row r="73" spans="2:7" ht="18.75" x14ac:dyDescent="0.3">
      <c r="B73" s="695"/>
      <c r="C73" s="35" t="s">
        <v>106</v>
      </c>
      <c r="D73" s="30">
        <v>9965</v>
      </c>
      <c r="E73" s="253">
        <f t="shared" si="3"/>
        <v>7473.75</v>
      </c>
    </row>
    <row r="74" spans="2:7" ht="18.75" x14ac:dyDescent="0.3">
      <c r="B74" s="695"/>
      <c r="C74" s="34" t="s">
        <v>105</v>
      </c>
      <c r="D74" s="33">
        <v>10283</v>
      </c>
      <c r="E74" s="252">
        <f t="shared" si="3"/>
        <v>7712.25</v>
      </c>
    </row>
    <row r="75" spans="2:7" ht="18.75" x14ac:dyDescent="0.3">
      <c r="B75" s="695"/>
      <c r="C75" s="35" t="s">
        <v>104</v>
      </c>
      <c r="D75" s="30">
        <v>12230</v>
      </c>
      <c r="E75" s="253">
        <f t="shared" si="3"/>
        <v>9172.5</v>
      </c>
    </row>
    <row r="76" spans="2:7" ht="19.5" thickBot="1" x14ac:dyDescent="0.35">
      <c r="B76" s="696"/>
      <c r="C76" s="40" t="s">
        <v>103</v>
      </c>
      <c r="D76" s="39">
        <v>36405</v>
      </c>
      <c r="E76" s="252">
        <f t="shared" si="3"/>
        <v>27303.75</v>
      </c>
    </row>
    <row r="77" spans="2:7" ht="19.5" customHeight="1" x14ac:dyDescent="0.25">
      <c r="B77" s="694"/>
      <c r="C77" s="697" t="s">
        <v>102</v>
      </c>
      <c r="D77" s="698"/>
      <c r="E77" s="693"/>
    </row>
    <row r="78" spans="2:7" ht="18.75" x14ac:dyDescent="0.25">
      <c r="B78" s="695"/>
      <c r="C78" s="38" t="s">
        <v>101</v>
      </c>
      <c r="D78" s="38" t="s">
        <v>100</v>
      </c>
      <c r="E78" s="37" t="s">
        <v>99</v>
      </c>
      <c r="G78" s="36"/>
    </row>
    <row r="79" spans="2:7" ht="18.75" x14ac:dyDescent="0.3">
      <c r="B79" s="695"/>
      <c r="C79" s="34" t="s">
        <v>98</v>
      </c>
      <c r="D79" s="33">
        <v>90</v>
      </c>
      <c r="E79" s="252">
        <f t="shared" ref="E79:E110" si="4">D79-D79*$E$3</f>
        <v>67.5</v>
      </c>
    </row>
    <row r="80" spans="2:7" ht="18.75" x14ac:dyDescent="0.3">
      <c r="B80" s="695"/>
      <c r="C80" s="35" t="s">
        <v>97</v>
      </c>
      <c r="D80" s="30">
        <v>100</v>
      </c>
      <c r="E80" s="253">
        <f t="shared" si="4"/>
        <v>75</v>
      </c>
    </row>
    <row r="81" spans="2:5" ht="18.75" x14ac:dyDescent="0.3">
      <c r="B81" s="695"/>
      <c r="C81" s="34" t="s">
        <v>96</v>
      </c>
      <c r="D81" s="33">
        <v>119</v>
      </c>
      <c r="E81" s="252">
        <f t="shared" si="4"/>
        <v>89.25</v>
      </c>
    </row>
    <row r="82" spans="2:5" ht="18.75" x14ac:dyDescent="0.3">
      <c r="B82" s="695"/>
      <c r="C82" s="35" t="s">
        <v>95</v>
      </c>
      <c r="D82" s="30">
        <v>130</v>
      </c>
      <c r="E82" s="253">
        <f t="shared" si="4"/>
        <v>97.5</v>
      </c>
    </row>
    <row r="83" spans="2:5" ht="18.75" x14ac:dyDescent="0.3">
      <c r="B83" s="695"/>
      <c r="C83" s="34" t="s">
        <v>94</v>
      </c>
      <c r="D83" s="33">
        <v>227</v>
      </c>
      <c r="E83" s="252">
        <f t="shared" si="4"/>
        <v>170.25</v>
      </c>
    </row>
    <row r="84" spans="2:5" ht="18.75" x14ac:dyDescent="0.3">
      <c r="B84" s="695"/>
      <c r="C84" s="35" t="s">
        <v>93</v>
      </c>
      <c r="D84" s="30">
        <v>202</v>
      </c>
      <c r="E84" s="253">
        <f t="shared" si="4"/>
        <v>151.5</v>
      </c>
    </row>
    <row r="85" spans="2:5" ht="18.75" x14ac:dyDescent="0.3">
      <c r="B85" s="695"/>
      <c r="C85" s="34" t="s">
        <v>92</v>
      </c>
      <c r="D85" s="33">
        <v>247</v>
      </c>
      <c r="E85" s="252">
        <f t="shared" si="4"/>
        <v>185.25</v>
      </c>
    </row>
    <row r="86" spans="2:5" ht="18.75" x14ac:dyDescent="0.3">
      <c r="B86" s="695"/>
      <c r="C86" s="35" t="s">
        <v>91</v>
      </c>
      <c r="D86" s="30">
        <v>238</v>
      </c>
      <c r="E86" s="253">
        <f t="shared" si="4"/>
        <v>178.5</v>
      </c>
    </row>
    <row r="87" spans="2:5" ht="18.75" x14ac:dyDescent="0.3">
      <c r="B87" s="695"/>
      <c r="C87" s="34" t="s">
        <v>90</v>
      </c>
      <c r="D87" s="33">
        <v>272</v>
      </c>
      <c r="E87" s="252">
        <f t="shared" si="4"/>
        <v>204</v>
      </c>
    </row>
    <row r="88" spans="2:5" ht="18.75" x14ac:dyDescent="0.3">
      <c r="B88" s="695"/>
      <c r="C88" s="35" t="s">
        <v>89</v>
      </c>
      <c r="D88" s="30">
        <v>296</v>
      </c>
      <c r="E88" s="253">
        <f t="shared" si="4"/>
        <v>222</v>
      </c>
    </row>
    <row r="89" spans="2:5" ht="18.75" x14ac:dyDescent="0.3">
      <c r="B89" s="695"/>
      <c r="C89" s="34" t="s">
        <v>88</v>
      </c>
      <c r="D89" s="33">
        <v>261</v>
      </c>
      <c r="E89" s="252">
        <f t="shared" si="4"/>
        <v>195.75</v>
      </c>
    </row>
    <row r="90" spans="2:5" ht="18.75" x14ac:dyDescent="0.3">
      <c r="B90" s="695"/>
      <c r="C90" s="35" t="s">
        <v>87</v>
      </c>
      <c r="D90" s="30">
        <v>349</v>
      </c>
      <c r="E90" s="253">
        <f t="shared" si="4"/>
        <v>261.75</v>
      </c>
    </row>
    <row r="91" spans="2:5" ht="18.75" x14ac:dyDescent="0.3">
      <c r="B91" s="695"/>
      <c r="C91" s="34" t="s">
        <v>86</v>
      </c>
      <c r="D91" s="33">
        <v>365</v>
      </c>
      <c r="E91" s="252">
        <f t="shared" si="4"/>
        <v>273.75</v>
      </c>
    </row>
    <row r="92" spans="2:5" ht="18.75" x14ac:dyDescent="0.3">
      <c r="B92" s="695"/>
      <c r="C92" s="35" t="s">
        <v>85</v>
      </c>
      <c r="D92" s="30">
        <v>380</v>
      </c>
      <c r="E92" s="253">
        <f t="shared" si="4"/>
        <v>285</v>
      </c>
    </row>
    <row r="93" spans="2:5" ht="18.75" x14ac:dyDescent="0.3">
      <c r="B93" s="695"/>
      <c r="C93" s="34" t="s">
        <v>84</v>
      </c>
      <c r="D93" s="33">
        <v>477</v>
      </c>
      <c r="E93" s="252">
        <f t="shared" si="4"/>
        <v>357.75</v>
      </c>
    </row>
    <row r="94" spans="2:5" ht="18.75" x14ac:dyDescent="0.3">
      <c r="B94" s="695"/>
      <c r="C94" s="35" t="s">
        <v>83</v>
      </c>
      <c r="D94" s="30">
        <v>394</v>
      </c>
      <c r="E94" s="253">
        <f t="shared" si="4"/>
        <v>295.5</v>
      </c>
    </row>
    <row r="95" spans="2:5" ht="18.75" x14ac:dyDescent="0.3">
      <c r="B95" s="695"/>
      <c r="C95" s="34" t="s">
        <v>82</v>
      </c>
      <c r="D95" s="33">
        <v>483</v>
      </c>
      <c r="E95" s="252">
        <f t="shared" si="4"/>
        <v>362.25</v>
      </c>
    </row>
    <row r="96" spans="2:5" ht="18.75" x14ac:dyDescent="0.3">
      <c r="B96" s="695"/>
      <c r="C96" s="35" t="s">
        <v>81</v>
      </c>
      <c r="D96" s="30">
        <v>518</v>
      </c>
      <c r="E96" s="253">
        <f t="shared" si="4"/>
        <v>388.5</v>
      </c>
    </row>
    <row r="97" spans="2:5" ht="18.75" x14ac:dyDescent="0.3">
      <c r="B97" s="695"/>
      <c r="C97" s="34" t="s">
        <v>80</v>
      </c>
      <c r="D97" s="33">
        <v>518</v>
      </c>
      <c r="E97" s="252">
        <f t="shared" si="4"/>
        <v>388.5</v>
      </c>
    </row>
    <row r="98" spans="2:5" ht="18.75" x14ac:dyDescent="0.3">
      <c r="B98" s="695"/>
      <c r="C98" s="35" t="s">
        <v>79</v>
      </c>
      <c r="D98" s="30">
        <v>565</v>
      </c>
      <c r="E98" s="253">
        <f t="shared" si="4"/>
        <v>423.75</v>
      </c>
    </row>
    <row r="99" spans="2:5" ht="18.75" x14ac:dyDescent="0.3">
      <c r="B99" s="695"/>
      <c r="C99" s="34" t="s">
        <v>78</v>
      </c>
      <c r="D99" s="33">
        <v>590</v>
      </c>
      <c r="E99" s="252">
        <f t="shared" si="4"/>
        <v>442.5</v>
      </c>
    </row>
    <row r="100" spans="2:5" ht="18.75" x14ac:dyDescent="0.3">
      <c r="B100" s="695"/>
      <c r="C100" s="35" t="s">
        <v>77</v>
      </c>
      <c r="D100" s="30">
        <v>1179</v>
      </c>
      <c r="E100" s="253">
        <f t="shared" si="4"/>
        <v>884.25</v>
      </c>
    </row>
    <row r="101" spans="2:5" ht="18.75" x14ac:dyDescent="0.3">
      <c r="B101" s="695"/>
      <c r="C101" s="34" t="s">
        <v>76</v>
      </c>
      <c r="D101" s="33">
        <v>1254</v>
      </c>
      <c r="E101" s="252">
        <f t="shared" si="4"/>
        <v>940.5</v>
      </c>
    </row>
    <row r="102" spans="2:5" ht="18.75" x14ac:dyDescent="0.3">
      <c r="B102" s="695"/>
      <c r="C102" s="35" t="s">
        <v>75</v>
      </c>
      <c r="D102" s="30">
        <v>1093</v>
      </c>
      <c r="E102" s="253">
        <f t="shared" si="4"/>
        <v>819.75</v>
      </c>
    </row>
    <row r="103" spans="2:5" ht="18.75" x14ac:dyDescent="0.3">
      <c r="B103" s="695"/>
      <c r="C103" s="34" t="s">
        <v>74</v>
      </c>
      <c r="D103" s="33">
        <v>743</v>
      </c>
      <c r="E103" s="252">
        <f t="shared" si="4"/>
        <v>557.25</v>
      </c>
    </row>
    <row r="104" spans="2:5" ht="18.75" x14ac:dyDescent="0.3">
      <c r="B104" s="695"/>
      <c r="C104" s="35" t="s">
        <v>73</v>
      </c>
      <c r="D104" s="30">
        <v>838</v>
      </c>
      <c r="E104" s="253">
        <f t="shared" si="4"/>
        <v>628.5</v>
      </c>
    </row>
    <row r="105" spans="2:5" ht="18.75" x14ac:dyDescent="0.3">
      <c r="B105" s="695"/>
      <c r="C105" s="34" t="s">
        <v>72</v>
      </c>
      <c r="D105" s="33">
        <v>885</v>
      </c>
      <c r="E105" s="252">
        <f t="shared" si="4"/>
        <v>663.75</v>
      </c>
    </row>
    <row r="106" spans="2:5" ht="18.75" x14ac:dyDescent="0.3">
      <c r="B106" s="695"/>
      <c r="C106" s="35" t="s">
        <v>71</v>
      </c>
      <c r="D106" s="30">
        <v>963</v>
      </c>
      <c r="E106" s="253">
        <f t="shared" si="4"/>
        <v>722.25</v>
      </c>
    </row>
    <row r="107" spans="2:5" ht="18.75" x14ac:dyDescent="0.3">
      <c r="B107" s="695"/>
      <c r="C107" s="34" t="s">
        <v>70</v>
      </c>
      <c r="D107" s="33">
        <v>1025</v>
      </c>
      <c r="E107" s="252">
        <f t="shared" si="4"/>
        <v>768.75</v>
      </c>
    </row>
    <row r="108" spans="2:5" ht="18.75" x14ac:dyDescent="0.3">
      <c r="B108" s="695"/>
      <c r="C108" s="35" t="s">
        <v>69</v>
      </c>
      <c r="D108" s="30">
        <v>1549</v>
      </c>
      <c r="E108" s="253">
        <f t="shared" si="4"/>
        <v>1161.75</v>
      </c>
    </row>
    <row r="109" spans="2:5" ht="18.75" x14ac:dyDescent="0.3">
      <c r="B109" s="695"/>
      <c r="C109" s="34" t="s">
        <v>68</v>
      </c>
      <c r="D109" s="33">
        <v>1493</v>
      </c>
      <c r="E109" s="252">
        <f t="shared" si="4"/>
        <v>1119.75</v>
      </c>
    </row>
    <row r="110" spans="2:5" ht="18.75" x14ac:dyDescent="0.3">
      <c r="B110" s="695"/>
      <c r="C110" s="35" t="s">
        <v>67</v>
      </c>
      <c r="D110" s="30">
        <v>1985</v>
      </c>
      <c r="E110" s="253">
        <f t="shared" si="4"/>
        <v>1488.75</v>
      </c>
    </row>
    <row r="111" spans="2:5" ht="18.75" x14ac:dyDescent="0.3">
      <c r="B111" s="695"/>
      <c r="C111" s="34" t="s">
        <v>66</v>
      </c>
      <c r="D111" s="33">
        <v>1815</v>
      </c>
      <c r="E111" s="252">
        <f t="shared" ref="E111:E142" si="5">D111-D111*$E$3</f>
        <v>1361.25</v>
      </c>
    </row>
    <row r="112" spans="2:5" ht="18.75" x14ac:dyDescent="0.3">
      <c r="B112" s="695"/>
      <c r="C112" s="35" t="s">
        <v>65</v>
      </c>
      <c r="D112" s="30">
        <v>1321</v>
      </c>
      <c r="E112" s="253">
        <f t="shared" si="5"/>
        <v>990.75</v>
      </c>
    </row>
    <row r="113" spans="2:5" ht="18.75" x14ac:dyDescent="0.3">
      <c r="B113" s="695"/>
      <c r="C113" s="34" t="s">
        <v>64</v>
      </c>
      <c r="D113" s="33">
        <v>1430</v>
      </c>
      <c r="E113" s="252">
        <f t="shared" si="5"/>
        <v>1072.5</v>
      </c>
    </row>
    <row r="114" spans="2:5" ht="18.75" x14ac:dyDescent="0.3">
      <c r="B114" s="695"/>
      <c r="C114" s="35" t="s">
        <v>63</v>
      </c>
      <c r="D114" s="30">
        <v>1490</v>
      </c>
      <c r="E114" s="253">
        <f t="shared" si="5"/>
        <v>1117.5</v>
      </c>
    </row>
    <row r="115" spans="2:5" ht="18.75" x14ac:dyDescent="0.3">
      <c r="B115" s="695"/>
      <c r="C115" s="34" t="s">
        <v>62</v>
      </c>
      <c r="D115" s="33">
        <v>1444</v>
      </c>
      <c r="E115" s="252">
        <f t="shared" si="5"/>
        <v>1083</v>
      </c>
    </row>
    <row r="116" spans="2:5" ht="18.75" x14ac:dyDescent="0.3">
      <c r="B116" s="695"/>
      <c r="C116" s="35" t="s">
        <v>61</v>
      </c>
      <c r="D116" s="30">
        <v>1844</v>
      </c>
      <c r="E116" s="253">
        <f t="shared" si="5"/>
        <v>1383</v>
      </c>
    </row>
    <row r="117" spans="2:5" ht="18.75" x14ac:dyDescent="0.3">
      <c r="B117" s="695"/>
      <c r="C117" s="34" t="s">
        <v>60</v>
      </c>
      <c r="D117" s="33">
        <v>2757</v>
      </c>
      <c r="E117" s="252">
        <f t="shared" si="5"/>
        <v>2067.75</v>
      </c>
    </row>
    <row r="118" spans="2:5" ht="18.75" x14ac:dyDescent="0.3">
      <c r="B118" s="695"/>
      <c r="C118" s="35" t="s">
        <v>59</v>
      </c>
      <c r="D118" s="30">
        <v>2035</v>
      </c>
      <c r="E118" s="253">
        <f t="shared" si="5"/>
        <v>1526.25</v>
      </c>
    </row>
    <row r="119" spans="2:5" ht="18.75" x14ac:dyDescent="0.3">
      <c r="B119" s="695"/>
      <c r="C119" s="34" t="s">
        <v>58</v>
      </c>
      <c r="D119" s="33">
        <v>1854</v>
      </c>
      <c r="E119" s="252">
        <f t="shared" si="5"/>
        <v>1390.5</v>
      </c>
    </row>
    <row r="120" spans="2:5" ht="18.75" x14ac:dyDescent="0.3">
      <c r="B120" s="695"/>
      <c r="C120" s="35" t="s">
        <v>57</v>
      </c>
      <c r="D120" s="30">
        <v>2085</v>
      </c>
      <c r="E120" s="253">
        <f t="shared" si="5"/>
        <v>1563.75</v>
      </c>
    </row>
    <row r="121" spans="2:5" ht="18.75" x14ac:dyDescent="0.3">
      <c r="B121" s="695"/>
      <c r="C121" s="34" t="s">
        <v>56</v>
      </c>
      <c r="D121" s="33">
        <v>2572</v>
      </c>
      <c r="E121" s="252">
        <f t="shared" si="5"/>
        <v>1929</v>
      </c>
    </row>
    <row r="122" spans="2:5" ht="18.75" x14ac:dyDescent="0.3">
      <c r="B122" s="695"/>
      <c r="C122" s="35" t="s">
        <v>55</v>
      </c>
      <c r="D122" s="30">
        <v>2575</v>
      </c>
      <c r="E122" s="253">
        <f t="shared" si="5"/>
        <v>1931.25</v>
      </c>
    </row>
    <row r="123" spans="2:5" ht="18.75" x14ac:dyDescent="0.3">
      <c r="B123" s="695"/>
      <c r="C123" s="34" t="s">
        <v>54</v>
      </c>
      <c r="D123" s="33">
        <v>2179</v>
      </c>
      <c r="E123" s="252">
        <f t="shared" si="5"/>
        <v>1634.25</v>
      </c>
    </row>
    <row r="124" spans="2:5" ht="18.75" x14ac:dyDescent="0.3">
      <c r="B124" s="695"/>
      <c r="C124" s="35" t="s">
        <v>53</v>
      </c>
      <c r="D124" s="30">
        <v>2279</v>
      </c>
      <c r="E124" s="253">
        <f t="shared" si="5"/>
        <v>1709.25</v>
      </c>
    </row>
    <row r="125" spans="2:5" ht="18.75" x14ac:dyDescent="0.3">
      <c r="B125" s="695"/>
      <c r="C125" s="34" t="s">
        <v>52</v>
      </c>
      <c r="D125" s="33">
        <v>2425</v>
      </c>
      <c r="E125" s="252">
        <f t="shared" si="5"/>
        <v>1818.75</v>
      </c>
    </row>
    <row r="126" spans="2:5" ht="18.75" x14ac:dyDescent="0.3">
      <c r="B126" s="695"/>
      <c r="C126" s="35" t="s">
        <v>51</v>
      </c>
      <c r="D126" s="30">
        <v>2741</v>
      </c>
      <c r="E126" s="253">
        <f t="shared" si="5"/>
        <v>2055.75</v>
      </c>
    </row>
    <row r="127" spans="2:5" ht="18.75" x14ac:dyDescent="0.3">
      <c r="B127" s="695"/>
      <c r="C127" s="34" t="s">
        <v>50</v>
      </c>
      <c r="D127" s="33">
        <v>2843</v>
      </c>
      <c r="E127" s="252">
        <f t="shared" si="5"/>
        <v>2132.25</v>
      </c>
    </row>
    <row r="128" spans="2:5" ht="18.75" x14ac:dyDescent="0.3">
      <c r="B128" s="695"/>
      <c r="C128" s="35" t="s">
        <v>49</v>
      </c>
      <c r="D128" s="30">
        <v>2955</v>
      </c>
      <c r="E128" s="253">
        <f t="shared" si="5"/>
        <v>2216.25</v>
      </c>
    </row>
    <row r="129" spans="2:5" ht="18.75" x14ac:dyDescent="0.3">
      <c r="B129" s="695"/>
      <c r="C129" s="34" t="s">
        <v>48</v>
      </c>
      <c r="D129" s="33">
        <v>3615</v>
      </c>
      <c r="E129" s="252">
        <f t="shared" si="5"/>
        <v>2711.25</v>
      </c>
    </row>
    <row r="130" spans="2:5" ht="18.75" x14ac:dyDescent="0.3">
      <c r="B130" s="695"/>
      <c r="C130" s="35" t="s">
        <v>47</v>
      </c>
      <c r="D130" s="30">
        <v>4418</v>
      </c>
      <c r="E130" s="253">
        <f t="shared" si="5"/>
        <v>3313.5</v>
      </c>
    </row>
    <row r="131" spans="2:5" ht="18.75" x14ac:dyDescent="0.3">
      <c r="B131" s="695"/>
      <c r="C131" s="34" t="s">
        <v>46</v>
      </c>
      <c r="D131" s="33">
        <v>4061</v>
      </c>
      <c r="E131" s="252">
        <f t="shared" si="5"/>
        <v>3045.75</v>
      </c>
    </row>
    <row r="132" spans="2:5" ht="18.75" x14ac:dyDescent="0.3">
      <c r="B132" s="695"/>
      <c r="C132" s="35" t="s">
        <v>45</v>
      </c>
      <c r="D132" s="30">
        <v>4318</v>
      </c>
      <c r="E132" s="253">
        <f t="shared" si="5"/>
        <v>3238.5</v>
      </c>
    </row>
    <row r="133" spans="2:5" ht="18.75" x14ac:dyDescent="0.3">
      <c r="B133" s="695"/>
      <c r="C133" s="34" t="s">
        <v>44</v>
      </c>
      <c r="D133" s="33">
        <v>4849</v>
      </c>
      <c r="E133" s="252">
        <f t="shared" si="5"/>
        <v>3636.75</v>
      </c>
    </row>
    <row r="134" spans="2:5" ht="18.75" x14ac:dyDescent="0.3">
      <c r="B134" s="695"/>
      <c r="C134" s="35" t="s">
        <v>43</v>
      </c>
      <c r="D134" s="30">
        <v>4450</v>
      </c>
      <c r="E134" s="253">
        <f t="shared" si="5"/>
        <v>3337.5</v>
      </c>
    </row>
    <row r="135" spans="2:5" ht="18.75" x14ac:dyDescent="0.3">
      <c r="B135" s="695"/>
      <c r="C135" s="34" t="s">
        <v>42</v>
      </c>
      <c r="D135" s="33">
        <v>4450</v>
      </c>
      <c r="E135" s="252">
        <f t="shared" si="5"/>
        <v>3337.5</v>
      </c>
    </row>
    <row r="136" spans="2:5" ht="18.75" x14ac:dyDescent="0.3">
      <c r="B136" s="695"/>
      <c r="C136" s="35" t="s">
        <v>41</v>
      </c>
      <c r="D136" s="30">
        <v>4435</v>
      </c>
      <c r="E136" s="253">
        <f t="shared" si="5"/>
        <v>3326.25</v>
      </c>
    </row>
    <row r="137" spans="2:5" ht="18.75" x14ac:dyDescent="0.3">
      <c r="B137" s="695"/>
      <c r="C137" s="34" t="s">
        <v>40</v>
      </c>
      <c r="D137" s="33">
        <v>4944</v>
      </c>
      <c r="E137" s="252">
        <f t="shared" si="5"/>
        <v>3708</v>
      </c>
    </row>
    <row r="138" spans="2:5" ht="18.75" x14ac:dyDescent="0.3">
      <c r="B138" s="695"/>
      <c r="C138" s="35" t="s">
        <v>39</v>
      </c>
      <c r="D138" s="30">
        <v>5002</v>
      </c>
      <c r="E138" s="253">
        <f t="shared" si="5"/>
        <v>3751.5</v>
      </c>
    </row>
    <row r="139" spans="2:5" ht="18.75" x14ac:dyDescent="0.3">
      <c r="B139" s="695"/>
      <c r="C139" s="34" t="s">
        <v>38</v>
      </c>
      <c r="D139" s="33">
        <v>5286</v>
      </c>
      <c r="E139" s="252">
        <f t="shared" si="5"/>
        <v>3964.5</v>
      </c>
    </row>
    <row r="140" spans="2:5" ht="18.75" x14ac:dyDescent="0.3">
      <c r="B140" s="695"/>
      <c r="C140" s="35" t="s">
        <v>37</v>
      </c>
      <c r="D140" s="30">
        <v>7096</v>
      </c>
      <c r="E140" s="253">
        <f t="shared" si="5"/>
        <v>5322</v>
      </c>
    </row>
    <row r="141" spans="2:5" ht="18.75" x14ac:dyDescent="0.3">
      <c r="B141" s="695"/>
      <c r="C141" s="34" t="s">
        <v>36</v>
      </c>
      <c r="D141" s="33">
        <v>9857</v>
      </c>
      <c r="E141" s="252">
        <f t="shared" si="5"/>
        <v>7392.75</v>
      </c>
    </row>
    <row r="142" spans="2:5" ht="18.75" x14ac:dyDescent="0.3">
      <c r="B142" s="695"/>
      <c r="C142" s="35" t="s">
        <v>35</v>
      </c>
      <c r="D142" s="30">
        <v>10191</v>
      </c>
      <c r="E142" s="253">
        <f t="shared" si="5"/>
        <v>7643.25</v>
      </c>
    </row>
    <row r="143" spans="2:5" ht="18.75" x14ac:dyDescent="0.3">
      <c r="B143" s="695"/>
      <c r="C143" s="34" t="s">
        <v>34</v>
      </c>
      <c r="D143" s="33">
        <v>10286</v>
      </c>
      <c r="E143" s="252">
        <f t="shared" ref="E143:E144" si="6">D143-D143*$E$3</f>
        <v>7714.5</v>
      </c>
    </row>
    <row r="144" spans="2:5" ht="19.5" thickBot="1" x14ac:dyDescent="0.35">
      <c r="B144" s="696"/>
      <c r="C144" s="32" t="s">
        <v>33</v>
      </c>
      <c r="D144" s="31">
        <v>10313</v>
      </c>
      <c r="E144" s="254">
        <f t="shared" si="6"/>
        <v>7734.75</v>
      </c>
    </row>
    <row r="147" spans="2:4" ht="15.75" thickBot="1" x14ac:dyDescent="0.3"/>
    <row r="148" spans="2:4" ht="18.75" x14ac:dyDescent="0.25">
      <c r="B148" s="689"/>
      <c r="C148" s="692" t="s">
        <v>1132</v>
      </c>
      <c r="D148" s="693"/>
    </row>
    <row r="149" spans="2:4" ht="18.75" x14ac:dyDescent="0.25">
      <c r="B149" s="690"/>
      <c r="C149" s="529" t="s">
        <v>27</v>
      </c>
      <c r="D149" s="38" t="s">
        <v>100</v>
      </c>
    </row>
    <row r="150" spans="2:4" ht="18.75" x14ac:dyDescent="0.3">
      <c r="B150" s="690"/>
      <c r="C150" s="530">
        <v>63</v>
      </c>
      <c r="D150" s="531">
        <v>169.6</v>
      </c>
    </row>
    <row r="151" spans="2:4" ht="18.75" x14ac:dyDescent="0.3">
      <c r="B151" s="690"/>
      <c r="C151" s="532">
        <v>90</v>
      </c>
      <c r="D151" s="533">
        <v>441.6</v>
      </c>
    </row>
    <row r="152" spans="2:4" ht="18.75" x14ac:dyDescent="0.3">
      <c r="B152" s="690"/>
      <c r="C152" s="530">
        <v>110</v>
      </c>
      <c r="D152" s="531">
        <v>653.05785600000013</v>
      </c>
    </row>
    <row r="153" spans="2:4" ht="18.75" x14ac:dyDescent="0.3">
      <c r="B153" s="690"/>
      <c r="C153" s="532">
        <v>125</v>
      </c>
      <c r="D153" s="533">
        <v>1107.364896</v>
      </c>
    </row>
    <row r="154" spans="2:4" ht="18.75" x14ac:dyDescent="0.3">
      <c r="B154" s="690"/>
      <c r="C154" s="530">
        <v>140</v>
      </c>
      <c r="D154" s="531">
        <v>1246.4000000000001</v>
      </c>
    </row>
    <row r="155" spans="2:4" ht="18.75" x14ac:dyDescent="0.3">
      <c r="B155" s="690"/>
      <c r="C155" s="532">
        <v>160</v>
      </c>
      <c r="D155" s="533">
        <v>1424</v>
      </c>
    </row>
    <row r="156" spans="2:4" ht="18.75" x14ac:dyDescent="0.3">
      <c r="B156" s="690"/>
      <c r="C156" s="530">
        <v>180</v>
      </c>
      <c r="D156" s="531">
        <v>2804.8</v>
      </c>
    </row>
    <row r="157" spans="2:4" ht="18.75" x14ac:dyDescent="0.3">
      <c r="B157" s="690"/>
      <c r="C157" s="532">
        <v>200</v>
      </c>
      <c r="D157" s="533">
        <v>3020.8</v>
      </c>
    </row>
    <row r="158" spans="2:4" ht="18.75" x14ac:dyDescent="0.3">
      <c r="B158" s="690"/>
      <c r="C158" s="530">
        <v>225</v>
      </c>
      <c r="D158" s="531">
        <v>4057.6000000000004</v>
      </c>
    </row>
    <row r="159" spans="2:4" ht="18.75" x14ac:dyDescent="0.3">
      <c r="B159" s="690"/>
      <c r="C159" s="532">
        <v>250</v>
      </c>
      <c r="D159" s="533">
        <v>4433.1821912523374</v>
      </c>
    </row>
    <row r="160" spans="2:4" ht="18.75" x14ac:dyDescent="0.3">
      <c r="B160" s="690"/>
      <c r="C160" s="530">
        <v>280</v>
      </c>
      <c r="D160" s="531">
        <v>7243.2000000000007</v>
      </c>
    </row>
    <row r="161" spans="2:4" ht="19.5" thickBot="1" x14ac:dyDescent="0.35">
      <c r="B161" s="690"/>
      <c r="C161" s="532">
        <v>315</v>
      </c>
      <c r="D161" s="533">
        <v>9524.8000000000011</v>
      </c>
    </row>
    <row r="162" spans="2:4" ht="18.75" x14ac:dyDescent="0.25">
      <c r="B162" s="689"/>
      <c r="C162" s="692" t="s">
        <v>1133</v>
      </c>
      <c r="D162" s="693"/>
    </row>
    <row r="163" spans="2:4" ht="18.75" x14ac:dyDescent="0.25">
      <c r="B163" s="690"/>
      <c r="C163" s="529" t="s">
        <v>27</v>
      </c>
      <c r="D163" s="38" t="s">
        <v>100</v>
      </c>
    </row>
    <row r="164" spans="2:4" ht="18.75" x14ac:dyDescent="0.3">
      <c r="B164" s="690"/>
      <c r="C164" s="530">
        <v>63</v>
      </c>
      <c r="D164" s="531">
        <v>158.80917532710285</v>
      </c>
    </row>
    <row r="165" spans="2:4" ht="18.75" x14ac:dyDescent="0.3">
      <c r="B165" s="690"/>
      <c r="C165" s="532">
        <v>90</v>
      </c>
      <c r="D165" s="533">
        <v>403.20000000000005</v>
      </c>
    </row>
    <row r="166" spans="2:4" ht="18.75" x14ac:dyDescent="0.3">
      <c r="B166" s="690"/>
      <c r="C166" s="530">
        <v>110</v>
      </c>
      <c r="D166" s="531">
        <v>584.40095999999994</v>
      </c>
    </row>
    <row r="167" spans="2:4" ht="18.75" x14ac:dyDescent="0.3">
      <c r="B167" s="690"/>
      <c r="C167" s="532">
        <v>125</v>
      </c>
      <c r="D167" s="533">
        <v>799.22620800000004</v>
      </c>
    </row>
    <row r="168" spans="2:4" ht="18.75" x14ac:dyDescent="0.3">
      <c r="B168" s="690"/>
      <c r="C168" s="530">
        <v>160</v>
      </c>
      <c r="D168" s="531">
        <v>1360</v>
      </c>
    </row>
    <row r="169" spans="2:4" ht="18.75" x14ac:dyDescent="0.3">
      <c r="B169" s="690"/>
      <c r="C169" s="532">
        <v>180</v>
      </c>
      <c r="D169" s="533">
        <v>2208</v>
      </c>
    </row>
    <row r="170" spans="2:4" ht="18.75" x14ac:dyDescent="0.3">
      <c r="B170" s="690"/>
      <c r="C170" s="530">
        <v>200</v>
      </c>
      <c r="D170" s="531">
        <v>2467.2000000000003</v>
      </c>
    </row>
    <row r="171" spans="2:4" ht="18.75" x14ac:dyDescent="0.3">
      <c r="B171" s="690"/>
      <c r="C171" s="532">
        <v>225</v>
      </c>
      <c r="D171" s="533">
        <v>3293.8199327102807</v>
      </c>
    </row>
    <row r="172" spans="2:4" ht="18.75" x14ac:dyDescent="0.3">
      <c r="B172" s="690"/>
      <c r="C172" s="530">
        <v>250</v>
      </c>
      <c r="D172" s="531">
        <v>4277.8422719999999</v>
      </c>
    </row>
    <row r="173" spans="2:4" ht="18.75" x14ac:dyDescent="0.3">
      <c r="B173" s="690"/>
      <c r="C173" s="532">
        <v>280</v>
      </c>
      <c r="D173" s="533">
        <v>5921.6</v>
      </c>
    </row>
    <row r="174" spans="2:4" ht="19.5" thickBot="1" x14ac:dyDescent="0.35">
      <c r="B174" s="690"/>
      <c r="C174" s="530">
        <v>315</v>
      </c>
      <c r="D174" s="531">
        <v>7078.4000000000005</v>
      </c>
    </row>
    <row r="175" spans="2:4" ht="18.75" x14ac:dyDescent="0.25">
      <c r="B175" s="689"/>
      <c r="C175" s="692" t="s">
        <v>1134</v>
      </c>
      <c r="D175" s="693"/>
    </row>
    <row r="176" spans="2:4" ht="18.75" x14ac:dyDescent="0.25">
      <c r="B176" s="690"/>
      <c r="C176" s="529" t="s">
        <v>27</v>
      </c>
      <c r="D176" s="38" t="s">
        <v>100</v>
      </c>
    </row>
    <row r="177" spans="2:4" ht="18.75" x14ac:dyDescent="0.3">
      <c r="B177" s="690"/>
      <c r="C177" s="530" t="s">
        <v>132</v>
      </c>
      <c r="D177" s="531">
        <v>227.20000000000002</v>
      </c>
    </row>
    <row r="178" spans="2:4" ht="18.75" x14ac:dyDescent="0.3">
      <c r="B178" s="690"/>
      <c r="C178" s="532" t="s">
        <v>131</v>
      </c>
      <c r="D178" s="533">
        <v>628.80000000000007</v>
      </c>
    </row>
    <row r="179" spans="2:4" ht="18.75" x14ac:dyDescent="0.3">
      <c r="B179" s="690"/>
      <c r="C179" s="530" t="s">
        <v>130</v>
      </c>
      <c r="D179" s="531">
        <v>512</v>
      </c>
    </row>
    <row r="180" spans="2:4" ht="18.75" x14ac:dyDescent="0.3">
      <c r="B180" s="690"/>
      <c r="C180" s="532" t="s">
        <v>129</v>
      </c>
      <c r="D180" s="533">
        <v>836.80000000000007</v>
      </c>
    </row>
    <row r="181" spans="2:4" ht="18.75" x14ac:dyDescent="0.3">
      <c r="B181" s="690"/>
      <c r="C181" s="530" t="s">
        <v>128</v>
      </c>
      <c r="D181" s="531">
        <v>1692.8000000000002</v>
      </c>
    </row>
    <row r="182" spans="2:4" ht="18.75" x14ac:dyDescent="0.3">
      <c r="B182" s="690"/>
      <c r="C182" s="532" t="s">
        <v>127</v>
      </c>
      <c r="D182" s="533">
        <v>1945.6000000000001</v>
      </c>
    </row>
    <row r="183" spans="2:4" ht="19.5" thickBot="1" x14ac:dyDescent="0.35">
      <c r="B183" s="690"/>
      <c r="C183" s="530" t="s">
        <v>126</v>
      </c>
      <c r="D183" s="531">
        <v>1824</v>
      </c>
    </row>
    <row r="184" spans="2:4" ht="18.75" x14ac:dyDescent="0.25">
      <c r="B184" s="689"/>
      <c r="C184" s="692" t="s">
        <v>1135</v>
      </c>
      <c r="D184" s="693"/>
    </row>
    <row r="185" spans="2:4" ht="18.75" x14ac:dyDescent="0.25">
      <c r="B185" s="690"/>
      <c r="C185" s="529" t="s">
        <v>27</v>
      </c>
      <c r="D185" s="38" t="s">
        <v>100</v>
      </c>
    </row>
    <row r="186" spans="2:4" ht="18.75" x14ac:dyDescent="0.3">
      <c r="B186" s="690"/>
      <c r="C186" s="530" t="s">
        <v>114</v>
      </c>
      <c r="D186" s="531">
        <v>561.6</v>
      </c>
    </row>
    <row r="187" spans="2:4" ht="18.75" x14ac:dyDescent="0.3">
      <c r="B187" s="690"/>
      <c r="C187" s="532" t="s">
        <v>112</v>
      </c>
      <c r="D187" s="533">
        <v>825.6</v>
      </c>
    </row>
    <row r="188" spans="2:4" ht="18.75" x14ac:dyDescent="0.3">
      <c r="B188" s="690"/>
      <c r="C188" s="530" t="s">
        <v>110</v>
      </c>
      <c r="D188" s="531">
        <v>1428.8000000000002</v>
      </c>
    </row>
    <row r="189" spans="2:4" ht="18.75" x14ac:dyDescent="0.3">
      <c r="B189" s="690"/>
      <c r="C189" s="532" t="s">
        <v>109</v>
      </c>
      <c r="D189" s="533">
        <v>1857.6000000000001</v>
      </c>
    </row>
    <row r="190" spans="2:4" ht="18.75" x14ac:dyDescent="0.3">
      <c r="B190" s="690"/>
      <c r="C190" s="530" t="s">
        <v>108</v>
      </c>
      <c r="D190" s="531">
        <v>4134.4000000000005</v>
      </c>
    </row>
    <row r="191" spans="2:4" ht="18.75" x14ac:dyDescent="0.3">
      <c r="B191" s="690"/>
      <c r="C191" s="532" t="s">
        <v>107</v>
      </c>
      <c r="D191" s="533">
        <v>4721.6000000000004</v>
      </c>
    </row>
    <row r="192" spans="2:4" ht="18.75" x14ac:dyDescent="0.3">
      <c r="B192" s="690"/>
      <c r="C192" s="530" t="s">
        <v>106</v>
      </c>
      <c r="D192" s="531">
        <v>9188.8000000000011</v>
      </c>
    </row>
    <row r="193" spans="2:4" ht="18.75" x14ac:dyDescent="0.3">
      <c r="B193" s="690"/>
      <c r="C193" s="532" t="s">
        <v>105</v>
      </c>
      <c r="D193" s="533">
        <v>9980.8000000000011</v>
      </c>
    </row>
    <row r="194" spans="2:4" ht="19.5" thickBot="1" x14ac:dyDescent="0.35">
      <c r="B194" s="690"/>
      <c r="C194" s="530" t="s">
        <v>104</v>
      </c>
      <c r="D194" s="531">
        <v>11924.800000000001</v>
      </c>
    </row>
    <row r="195" spans="2:4" ht="18.75" x14ac:dyDescent="0.25">
      <c r="B195" s="689"/>
      <c r="C195" s="692" t="s">
        <v>1136</v>
      </c>
      <c r="D195" s="693"/>
    </row>
    <row r="196" spans="2:4" ht="18.75" x14ac:dyDescent="0.25">
      <c r="B196" s="690"/>
      <c r="C196" s="529" t="s">
        <v>27</v>
      </c>
      <c r="D196" s="38" t="s">
        <v>100</v>
      </c>
    </row>
    <row r="197" spans="2:4" ht="18.75" x14ac:dyDescent="0.3">
      <c r="B197" s="690"/>
      <c r="C197" s="530" t="s">
        <v>84</v>
      </c>
      <c r="D197" s="531">
        <v>374.34355200000005</v>
      </c>
    </row>
    <row r="198" spans="2:4" ht="18.75" x14ac:dyDescent="0.3">
      <c r="B198" s="690"/>
      <c r="C198" s="532" t="s">
        <v>71</v>
      </c>
      <c r="D198" s="533">
        <v>788.32828800000004</v>
      </c>
    </row>
    <row r="199" spans="2:4" ht="18.75" x14ac:dyDescent="0.3">
      <c r="B199" s="690"/>
      <c r="C199" s="530" t="s">
        <v>57</v>
      </c>
      <c r="D199" s="531">
        <v>1862.4</v>
      </c>
    </row>
    <row r="200" spans="2:4" ht="18.75" x14ac:dyDescent="0.3">
      <c r="B200" s="690"/>
      <c r="C200" s="532" t="s">
        <v>44</v>
      </c>
      <c r="D200" s="533">
        <v>4292.6601330841131</v>
      </c>
    </row>
    <row r="201" spans="2:4" ht="18.75" x14ac:dyDescent="0.3">
      <c r="B201" s="690"/>
      <c r="C201" s="530" t="s">
        <v>43</v>
      </c>
      <c r="D201" s="531">
        <v>4233.6000000000004</v>
      </c>
    </row>
    <row r="202" spans="2:4" ht="19.5" thickBot="1" x14ac:dyDescent="0.35">
      <c r="B202" s="691"/>
      <c r="C202" s="534" t="s">
        <v>40</v>
      </c>
      <c r="D202" s="535">
        <v>4035.2000000000003</v>
      </c>
    </row>
  </sheetData>
  <sheetProtection algorithmName="SHA-512" hashValue="ji73LfufOpiK6ooFsWByKI8ybZnsFa+GV58LR7zgXO0KCkCxfrbPn+bWOBRrQsYQWyd6eYTMOTZ8LzG2QOgEmA==" saltValue="5T6QnN0k1jRBaSTZKl7yVw==" spinCount="100000" sheet="1" objects="1" scenarios="1"/>
  <mergeCells count="24">
    <mergeCell ref="B148:B161"/>
    <mergeCell ref="C148:D148"/>
    <mergeCell ref="B26:B43"/>
    <mergeCell ref="C26:E26"/>
    <mergeCell ref="C5:D5"/>
    <mergeCell ref="C6:D6"/>
    <mergeCell ref="B2:B6"/>
    <mergeCell ref="C2:E2"/>
    <mergeCell ref="B7:B25"/>
    <mergeCell ref="C7:E7"/>
    <mergeCell ref="B44:B61"/>
    <mergeCell ref="C44:E44"/>
    <mergeCell ref="B62:B76"/>
    <mergeCell ref="C62:E62"/>
    <mergeCell ref="B77:B144"/>
    <mergeCell ref="C77:E77"/>
    <mergeCell ref="B195:B202"/>
    <mergeCell ref="C195:D195"/>
    <mergeCell ref="B162:B174"/>
    <mergeCell ref="C162:D162"/>
    <mergeCell ref="B175:B183"/>
    <mergeCell ref="C175:D175"/>
    <mergeCell ref="B184:B194"/>
    <mergeCell ref="C184:D184"/>
  </mergeCells>
  <hyperlinks>
    <hyperlink ref="D4" r:id="rId1" xr:uid="{7E254B27-FF56-4598-8772-0AB1FDE718E7}"/>
    <hyperlink ref="E4" r:id="rId2" xr:uid="{FF1458D7-54A6-4468-8B66-A0CAF6FF01C8}"/>
    <hyperlink ref="E5" r:id="rId3" xr:uid="{69DBC1CD-EB36-48BC-934F-EBDD21CB45C0}"/>
    <hyperlink ref="E6" r:id="rId4" xr:uid="{A587BD94-9D2B-40BB-839A-D6F2668BD3AB}"/>
  </hyperlinks>
  <pageMargins left="0.7" right="0.7" top="0.75" bottom="0.75" header="0.3" footer="0.3"/>
  <pageSetup paperSize="9" orientation="portrait" r:id="rId5"/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465AB-9074-430A-AF0E-B543765815E0}">
  <dimension ref="A1:AU585"/>
  <sheetViews>
    <sheetView topLeftCell="A10" workbookViewId="0">
      <selection activeCell="N35" sqref="N35"/>
    </sheetView>
  </sheetViews>
  <sheetFormatPr defaultRowHeight="18.75" x14ac:dyDescent="0.25"/>
  <cols>
    <col min="1" max="1" width="31.140625" style="343" customWidth="1"/>
    <col min="2" max="2" width="13.5703125" style="342" bestFit="1" customWidth="1"/>
    <col min="3" max="3" width="13.28515625" style="342" bestFit="1" customWidth="1"/>
    <col min="4" max="9" width="14.140625" style="342" customWidth="1"/>
    <col min="10" max="10" width="10.7109375" style="342" bestFit="1" customWidth="1"/>
    <col min="11" max="13" width="13.28515625" style="342" bestFit="1" customWidth="1"/>
    <col min="14" max="15" width="11.5703125" style="342" bestFit="1" customWidth="1"/>
    <col min="16" max="20" width="9.140625" style="342"/>
    <col min="21" max="47" width="9.140625" style="343"/>
    <col min="48" max="16384" width="9.140625" style="342"/>
  </cols>
  <sheetData>
    <row r="1" spans="1:20" x14ac:dyDescent="0.25">
      <c r="A1" s="370"/>
      <c r="B1" s="734" t="s">
        <v>889</v>
      </c>
      <c r="C1" s="734"/>
      <c r="D1" s="734"/>
      <c r="E1" s="734"/>
      <c r="F1" s="734"/>
      <c r="G1" s="734"/>
      <c r="H1" s="735"/>
      <c r="I1" s="344"/>
      <c r="J1" s="344"/>
      <c r="K1" s="344"/>
      <c r="L1" s="344"/>
      <c r="M1" s="344"/>
      <c r="N1" s="344"/>
      <c r="O1" s="343"/>
      <c r="P1" s="343"/>
      <c r="Q1" s="343"/>
      <c r="R1" s="343"/>
      <c r="S1" s="343"/>
      <c r="T1" s="343"/>
    </row>
    <row r="2" spans="1:20" ht="30" customHeight="1" x14ac:dyDescent="0.25">
      <c r="A2" s="369"/>
      <c r="B2" s="736"/>
      <c r="C2" s="736"/>
      <c r="D2" s="736"/>
      <c r="E2" s="736"/>
      <c r="F2" s="736"/>
      <c r="G2" s="736"/>
      <c r="H2" s="737"/>
      <c r="I2" s="344"/>
      <c r="J2" s="344"/>
      <c r="K2" s="344"/>
      <c r="L2" s="344"/>
      <c r="M2" s="344"/>
      <c r="N2" s="344"/>
      <c r="O2" s="343"/>
      <c r="P2" s="343"/>
      <c r="Q2" s="343"/>
      <c r="R2" s="343"/>
      <c r="S2" s="343"/>
      <c r="T2" s="343"/>
    </row>
    <row r="3" spans="1:20" ht="38.25" customHeight="1" x14ac:dyDescent="0.25">
      <c r="A3" s="369"/>
      <c r="B3" s="738" t="s">
        <v>366</v>
      </c>
      <c r="C3" s="738"/>
      <c r="D3" s="738"/>
      <c r="E3" s="738"/>
      <c r="F3" s="738"/>
      <c r="G3" s="738"/>
      <c r="H3" s="739"/>
      <c r="I3" s="344"/>
      <c r="J3" s="344"/>
      <c r="K3" s="344"/>
      <c r="L3" s="344"/>
      <c r="M3" s="344"/>
      <c r="N3" s="344"/>
      <c r="O3" s="343"/>
      <c r="P3" s="343"/>
      <c r="Q3" s="343"/>
      <c r="R3" s="343"/>
      <c r="S3" s="343"/>
      <c r="T3" s="343"/>
    </row>
    <row r="4" spans="1:20" ht="38.25" customHeight="1" x14ac:dyDescent="0.25">
      <c r="A4" s="369"/>
      <c r="B4" s="740"/>
      <c r="C4" s="741"/>
      <c r="D4" s="741"/>
      <c r="E4" s="741"/>
      <c r="F4" s="742"/>
      <c r="G4" s="391" t="s">
        <v>365</v>
      </c>
      <c r="H4" s="390">
        <v>0.35</v>
      </c>
      <c r="I4" s="344"/>
      <c r="J4" s="344"/>
      <c r="K4" s="344"/>
      <c r="L4" s="344"/>
      <c r="M4" s="344"/>
      <c r="N4" s="344"/>
      <c r="O4" s="343"/>
      <c r="P4" s="343"/>
      <c r="Q4" s="343"/>
      <c r="R4" s="343"/>
      <c r="S4" s="343"/>
      <c r="T4" s="343"/>
    </row>
    <row r="5" spans="1:20" ht="41.25" customHeight="1" x14ac:dyDescent="0.25">
      <c r="A5" s="369"/>
      <c r="B5" s="743" t="s">
        <v>140</v>
      </c>
      <c r="C5" s="744"/>
      <c r="D5" s="745" t="s">
        <v>30</v>
      </c>
      <c r="E5" s="746"/>
      <c r="F5" s="747"/>
      <c r="G5" s="745" t="s">
        <v>29</v>
      </c>
      <c r="H5" s="748"/>
      <c r="I5" s="344"/>
      <c r="J5" s="344"/>
      <c r="K5" s="344"/>
      <c r="L5" s="344"/>
      <c r="M5" s="344"/>
      <c r="N5" s="344"/>
      <c r="O5" s="343"/>
      <c r="P5" s="343"/>
      <c r="Q5" s="343"/>
      <c r="R5" s="343"/>
      <c r="S5" s="343"/>
      <c r="T5" s="343"/>
    </row>
    <row r="6" spans="1:20" ht="33.75" customHeight="1" x14ac:dyDescent="0.25">
      <c r="A6" s="369"/>
      <c r="B6" s="723" t="s">
        <v>310</v>
      </c>
      <c r="C6" s="723"/>
      <c r="D6" s="724" t="s">
        <v>139</v>
      </c>
      <c r="E6" s="725"/>
      <c r="F6" s="726"/>
      <c r="G6" s="727" t="s">
        <v>138</v>
      </c>
      <c r="H6" s="728"/>
      <c r="I6" s="344"/>
      <c r="J6" s="344"/>
      <c r="K6" s="344"/>
      <c r="L6" s="344"/>
      <c r="M6" s="344"/>
      <c r="N6" s="344"/>
      <c r="O6" s="343"/>
      <c r="P6" s="343"/>
      <c r="Q6" s="343"/>
      <c r="R6" s="343"/>
      <c r="S6" s="343"/>
      <c r="T6" s="343"/>
    </row>
    <row r="7" spans="1:20" ht="33.75" customHeight="1" thickBot="1" x14ac:dyDescent="0.3">
      <c r="A7" s="368"/>
      <c r="B7" s="729" t="s">
        <v>362</v>
      </c>
      <c r="C7" s="729"/>
      <c r="D7" s="729"/>
      <c r="E7" s="729"/>
      <c r="F7" s="729"/>
      <c r="G7" s="729"/>
      <c r="H7" s="730"/>
      <c r="I7" s="344"/>
      <c r="J7" s="344"/>
      <c r="K7" s="344"/>
      <c r="L7" s="344"/>
      <c r="M7" s="344"/>
      <c r="N7" s="344"/>
      <c r="O7" s="343"/>
      <c r="P7" s="343"/>
      <c r="Q7" s="343"/>
      <c r="R7" s="343"/>
      <c r="S7" s="343"/>
      <c r="T7" s="343"/>
    </row>
    <row r="8" spans="1:20" x14ac:dyDescent="0.25">
      <c r="A8" s="389" t="s">
        <v>361</v>
      </c>
      <c r="B8" s="388"/>
      <c r="C8" s="388"/>
      <c r="D8" s="388"/>
      <c r="E8" s="388"/>
      <c r="F8" s="388"/>
      <c r="G8" s="388"/>
      <c r="H8" s="387"/>
      <c r="I8" s="344"/>
      <c r="J8" s="344"/>
      <c r="K8" s="344"/>
      <c r="L8" s="344"/>
      <c r="M8" s="344"/>
      <c r="N8" s="344"/>
      <c r="O8" s="343"/>
      <c r="P8" s="343"/>
      <c r="Q8" s="343"/>
      <c r="R8" s="343"/>
      <c r="S8" s="343"/>
      <c r="T8" s="343"/>
    </row>
    <row r="9" spans="1:20" x14ac:dyDescent="0.25">
      <c r="A9" s="386" t="s">
        <v>888</v>
      </c>
      <c r="B9" s="383"/>
      <c r="C9" s="383"/>
      <c r="D9" s="383"/>
      <c r="E9" s="383"/>
      <c r="F9" s="383"/>
      <c r="G9" s="383"/>
      <c r="H9" s="382"/>
      <c r="I9" s="344"/>
      <c r="J9" s="344"/>
      <c r="K9" s="344"/>
      <c r="L9" s="344"/>
      <c r="M9" s="344"/>
      <c r="N9" s="344"/>
      <c r="O9" s="343"/>
      <c r="P9" s="343"/>
      <c r="Q9" s="343"/>
      <c r="R9" s="343"/>
      <c r="S9" s="343"/>
      <c r="T9" s="343"/>
    </row>
    <row r="10" spans="1:20" x14ac:dyDescent="0.25">
      <c r="A10" s="385" t="s">
        <v>887</v>
      </c>
      <c r="B10" s="383"/>
      <c r="C10" s="383"/>
      <c r="D10" s="383"/>
      <c r="E10" s="383"/>
      <c r="F10" s="383"/>
      <c r="G10" s="383"/>
      <c r="H10" s="382"/>
      <c r="I10" s="344"/>
      <c r="J10" s="344"/>
      <c r="K10" s="344"/>
      <c r="L10" s="344"/>
      <c r="M10" s="344"/>
      <c r="N10" s="344"/>
      <c r="O10" s="343"/>
      <c r="P10" s="343"/>
      <c r="Q10" s="343"/>
      <c r="R10" s="343"/>
      <c r="S10" s="343"/>
      <c r="T10" s="343"/>
    </row>
    <row r="11" spans="1:20" x14ac:dyDescent="0.25">
      <c r="A11" s="385" t="s">
        <v>886</v>
      </c>
      <c r="B11" s="383"/>
      <c r="C11" s="383"/>
      <c r="D11" s="383"/>
      <c r="E11" s="383"/>
      <c r="F11" s="383"/>
      <c r="G11" s="383"/>
      <c r="H11" s="382"/>
      <c r="I11" s="344"/>
      <c r="J11" s="344"/>
      <c r="K11" s="344"/>
      <c r="L11" s="344"/>
      <c r="M11" s="344"/>
      <c r="N11" s="344"/>
      <c r="O11" s="343"/>
      <c r="P11" s="343"/>
      <c r="Q11" s="343"/>
      <c r="R11" s="343"/>
      <c r="S11" s="343"/>
      <c r="T11" s="343"/>
    </row>
    <row r="12" spans="1:20" x14ac:dyDescent="0.25">
      <c r="A12" s="385" t="s">
        <v>885</v>
      </c>
      <c r="B12" s="383"/>
      <c r="C12" s="383"/>
      <c r="D12" s="383"/>
      <c r="E12" s="383"/>
      <c r="F12" s="383"/>
      <c r="G12" s="383"/>
      <c r="H12" s="382"/>
      <c r="I12" s="344"/>
      <c r="J12" s="344"/>
      <c r="K12" s="344"/>
      <c r="L12" s="344"/>
      <c r="M12" s="344"/>
      <c r="N12" s="344"/>
      <c r="O12" s="343"/>
      <c r="P12" s="343"/>
      <c r="Q12" s="343"/>
      <c r="R12" s="343"/>
      <c r="S12" s="343"/>
      <c r="T12" s="343"/>
    </row>
    <row r="13" spans="1:20" x14ac:dyDescent="0.25">
      <c r="A13" s="384" t="s">
        <v>356</v>
      </c>
      <c r="B13" s="383"/>
      <c r="C13" s="383"/>
      <c r="D13" s="383"/>
      <c r="E13" s="383"/>
      <c r="F13" s="383"/>
      <c r="G13" s="383"/>
      <c r="H13" s="382"/>
      <c r="I13" s="344"/>
      <c r="J13" s="344"/>
      <c r="K13" s="344"/>
      <c r="L13" s="344"/>
      <c r="M13" s="344"/>
      <c r="N13" s="344"/>
      <c r="O13" s="343"/>
      <c r="P13" s="343"/>
      <c r="Q13" s="343"/>
      <c r="R13" s="343"/>
      <c r="S13" s="343"/>
      <c r="T13" s="343"/>
    </row>
    <row r="14" spans="1:20" x14ac:dyDescent="0.25">
      <c r="A14" s="384" t="s">
        <v>884</v>
      </c>
      <c r="B14" s="383"/>
      <c r="C14" s="383"/>
      <c r="D14" s="383"/>
      <c r="E14" s="383"/>
      <c r="F14" s="383"/>
      <c r="G14" s="383"/>
      <c r="H14" s="382"/>
      <c r="I14" s="344"/>
      <c r="J14" s="344"/>
      <c r="K14" s="344"/>
      <c r="L14" s="344"/>
      <c r="M14" s="344"/>
      <c r="N14" s="344"/>
      <c r="O14" s="343"/>
      <c r="P14" s="343"/>
      <c r="Q14" s="343"/>
      <c r="R14" s="343"/>
      <c r="S14" s="343"/>
      <c r="T14" s="343"/>
    </row>
    <row r="15" spans="1:20" x14ac:dyDescent="0.25">
      <c r="A15" s="384" t="s">
        <v>883</v>
      </c>
      <c r="B15" s="383"/>
      <c r="C15" s="383"/>
      <c r="D15" s="383"/>
      <c r="E15" s="383"/>
      <c r="F15" s="383"/>
      <c r="G15" s="383"/>
      <c r="H15" s="382"/>
      <c r="I15" s="344"/>
      <c r="J15" s="344"/>
      <c r="K15" s="344"/>
      <c r="L15" s="344"/>
      <c r="M15" s="344"/>
      <c r="N15" s="344"/>
      <c r="O15" s="343"/>
      <c r="P15" s="343"/>
      <c r="Q15" s="343"/>
      <c r="R15" s="343"/>
      <c r="S15" s="343"/>
      <c r="T15" s="343"/>
    </row>
    <row r="16" spans="1:20" x14ac:dyDescent="0.25">
      <c r="A16" s="384" t="s">
        <v>882</v>
      </c>
      <c r="B16" s="383"/>
      <c r="C16" s="383"/>
      <c r="D16" s="383"/>
      <c r="E16" s="383"/>
      <c r="F16" s="383"/>
      <c r="G16" s="383"/>
      <c r="H16" s="382"/>
      <c r="I16" s="344"/>
      <c r="J16" s="344"/>
      <c r="K16" s="344"/>
      <c r="L16" s="344"/>
      <c r="M16" s="344"/>
      <c r="N16" s="344"/>
      <c r="O16" s="343"/>
      <c r="P16" s="343"/>
      <c r="Q16" s="343"/>
      <c r="R16" s="343"/>
      <c r="S16" s="343"/>
      <c r="T16" s="343"/>
    </row>
    <row r="17" spans="1:20" x14ac:dyDescent="0.25">
      <c r="A17" s="384" t="s">
        <v>881</v>
      </c>
      <c r="B17" s="383"/>
      <c r="C17" s="383"/>
      <c r="D17" s="383"/>
      <c r="E17" s="383"/>
      <c r="F17" s="383"/>
      <c r="G17" s="383"/>
      <c r="H17" s="382"/>
      <c r="I17" s="344"/>
      <c r="J17" s="344"/>
      <c r="K17" s="344"/>
      <c r="L17" s="344"/>
      <c r="M17" s="344"/>
      <c r="N17" s="344"/>
      <c r="O17" s="343"/>
      <c r="P17" s="343"/>
      <c r="Q17" s="343"/>
      <c r="R17" s="343"/>
      <c r="S17" s="343"/>
      <c r="T17" s="343"/>
    </row>
    <row r="18" spans="1:20" x14ac:dyDescent="0.25">
      <c r="A18" s="384" t="s">
        <v>880</v>
      </c>
      <c r="B18" s="383"/>
      <c r="C18" s="383"/>
      <c r="D18" s="383"/>
      <c r="E18" s="383"/>
      <c r="F18" s="383"/>
      <c r="G18" s="383"/>
      <c r="H18" s="382"/>
      <c r="I18" s="344"/>
      <c r="J18" s="344"/>
      <c r="K18" s="344"/>
      <c r="L18" s="344"/>
      <c r="M18" s="344"/>
      <c r="N18" s="344"/>
      <c r="O18" s="343"/>
      <c r="P18" s="343"/>
      <c r="Q18" s="343"/>
      <c r="R18" s="343"/>
      <c r="S18" s="343"/>
      <c r="T18" s="343"/>
    </row>
    <row r="19" spans="1:20" x14ac:dyDescent="0.25">
      <c r="A19" s="384" t="s">
        <v>325</v>
      </c>
      <c r="B19" s="383"/>
      <c r="C19" s="383"/>
      <c r="D19" s="383"/>
      <c r="E19" s="383"/>
      <c r="F19" s="383"/>
      <c r="G19" s="383"/>
      <c r="H19" s="382"/>
      <c r="I19" s="344"/>
      <c r="J19" s="344"/>
      <c r="K19" s="344"/>
      <c r="L19" s="344"/>
      <c r="M19" s="344"/>
      <c r="N19" s="344"/>
      <c r="O19" s="343"/>
      <c r="P19" s="343"/>
      <c r="Q19" s="343"/>
      <c r="R19" s="343"/>
      <c r="S19" s="343"/>
      <c r="T19" s="343"/>
    </row>
    <row r="20" spans="1:20" ht="19.5" thickBot="1" x14ac:dyDescent="0.3">
      <c r="A20" s="381" t="s">
        <v>317</v>
      </c>
      <c r="B20" s="380"/>
      <c r="C20" s="380"/>
      <c r="D20" s="380"/>
      <c r="E20" s="380"/>
      <c r="F20" s="380"/>
      <c r="G20" s="380"/>
      <c r="H20" s="379"/>
      <c r="I20" s="344"/>
      <c r="J20" s="344"/>
      <c r="K20" s="344"/>
      <c r="L20" s="344"/>
      <c r="M20" s="344"/>
      <c r="N20" s="344"/>
      <c r="O20" s="343"/>
      <c r="P20" s="343"/>
      <c r="Q20" s="343"/>
      <c r="R20" s="343"/>
      <c r="S20" s="343"/>
      <c r="T20" s="343"/>
    </row>
    <row r="21" spans="1:20" ht="39" customHeight="1" x14ac:dyDescent="0.25">
      <c r="A21" s="378"/>
      <c r="B21" s="721" t="s">
        <v>360</v>
      </c>
      <c r="C21" s="721"/>
      <c r="D21" s="721"/>
      <c r="E21" s="721"/>
      <c r="F21" s="721"/>
      <c r="G21" s="721"/>
      <c r="H21" s="722"/>
      <c r="I21" s="344"/>
      <c r="J21" s="344"/>
      <c r="K21" s="344"/>
      <c r="L21" s="344"/>
      <c r="M21" s="344"/>
      <c r="N21" s="344"/>
      <c r="O21" s="343"/>
      <c r="P21" s="343"/>
      <c r="Q21" s="343"/>
      <c r="R21" s="343"/>
      <c r="S21" s="343"/>
      <c r="T21" s="343"/>
    </row>
    <row r="22" spans="1:20" ht="31.5" x14ac:dyDescent="0.25">
      <c r="A22" s="378"/>
      <c r="B22" s="355" t="s">
        <v>324</v>
      </c>
      <c r="C22" s="355" t="s">
        <v>323</v>
      </c>
      <c r="D22" s="355" t="s">
        <v>322</v>
      </c>
      <c r="E22" s="355" t="s">
        <v>321</v>
      </c>
      <c r="F22" s="355" t="s">
        <v>320</v>
      </c>
      <c r="G22" s="355" t="s">
        <v>319</v>
      </c>
      <c r="H22" s="354" t="s">
        <v>318</v>
      </c>
      <c r="I22" s="344"/>
      <c r="J22" s="344"/>
      <c r="K22" s="344"/>
      <c r="L22" s="344"/>
      <c r="M22" s="344"/>
      <c r="N22" s="344"/>
      <c r="O22" s="343"/>
      <c r="P22" s="343"/>
      <c r="Q22" s="343"/>
      <c r="R22" s="343"/>
      <c r="S22" s="343"/>
      <c r="T22" s="343"/>
    </row>
    <row r="23" spans="1:20" x14ac:dyDescent="0.25">
      <c r="A23" s="378"/>
      <c r="B23" s="353">
        <v>50</v>
      </c>
      <c r="C23" s="376">
        <v>100</v>
      </c>
      <c r="D23" s="345">
        <v>406.92307692307702</v>
      </c>
      <c r="E23" s="345">
        <v>403.3846153846153</v>
      </c>
      <c r="F23" s="345">
        <v>392.76923076923072</v>
      </c>
      <c r="G23" s="345">
        <v>389.23076923076917</v>
      </c>
      <c r="H23" s="345">
        <v>385.69230769230762</v>
      </c>
      <c r="I23" s="344"/>
      <c r="J23" s="344"/>
      <c r="K23" s="344"/>
      <c r="L23" s="344"/>
      <c r="M23" s="344"/>
      <c r="N23" s="344"/>
      <c r="O23" s="343"/>
      <c r="P23" s="343"/>
      <c r="Q23" s="343"/>
      <c r="R23" s="343"/>
      <c r="S23" s="343"/>
      <c r="T23" s="343"/>
    </row>
    <row r="24" spans="1:20" x14ac:dyDescent="0.25">
      <c r="A24" s="378"/>
      <c r="B24" s="350">
        <v>63</v>
      </c>
      <c r="C24" s="377">
        <v>100</v>
      </c>
      <c r="D24" s="345">
        <v>371.53846153846149</v>
      </c>
      <c r="E24" s="345">
        <v>362.69230769230762</v>
      </c>
      <c r="F24" s="345">
        <v>350.30769230769226</v>
      </c>
      <c r="G24" s="345">
        <v>344.99999999999994</v>
      </c>
      <c r="H24" s="345">
        <v>341.4615384615384</v>
      </c>
      <c r="I24" s="344"/>
      <c r="J24" s="344"/>
      <c r="K24" s="344"/>
      <c r="L24" s="344"/>
      <c r="M24" s="344"/>
      <c r="N24" s="344"/>
      <c r="O24" s="343"/>
      <c r="P24" s="343"/>
      <c r="Q24" s="343"/>
      <c r="R24" s="343"/>
      <c r="S24" s="343"/>
      <c r="T24" s="343"/>
    </row>
    <row r="25" spans="1:20" x14ac:dyDescent="0.25">
      <c r="A25" s="378"/>
      <c r="B25" s="353">
        <v>75</v>
      </c>
      <c r="C25" s="376">
        <v>100</v>
      </c>
      <c r="D25" s="345">
        <v>831.53846153846143</v>
      </c>
      <c r="E25" s="345">
        <v>820.92307692307679</v>
      </c>
      <c r="F25" s="345">
        <v>796.15384615384596</v>
      </c>
      <c r="G25" s="345">
        <v>789.07692307692298</v>
      </c>
      <c r="H25" s="345">
        <v>781.99999999999989</v>
      </c>
      <c r="I25" s="344"/>
      <c r="J25" s="344"/>
      <c r="K25" s="344"/>
      <c r="L25" s="344"/>
      <c r="M25" s="344"/>
      <c r="N25" s="344"/>
      <c r="O25" s="343"/>
      <c r="P25" s="343"/>
      <c r="Q25" s="343"/>
      <c r="R25" s="343"/>
      <c r="S25" s="343"/>
      <c r="T25" s="343"/>
    </row>
    <row r="26" spans="1:20" x14ac:dyDescent="0.25">
      <c r="A26" s="378"/>
      <c r="B26" s="350">
        <v>90</v>
      </c>
      <c r="C26" s="377">
        <v>100</v>
      </c>
      <c r="D26" s="345">
        <v>868.69230769230751</v>
      </c>
      <c r="E26" s="345">
        <v>852.7692307692306</v>
      </c>
      <c r="F26" s="345">
        <v>863.38461538461524</v>
      </c>
      <c r="G26" s="345">
        <v>852.7692307692306</v>
      </c>
      <c r="H26" s="345">
        <v>843.92307692307679</v>
      </c>
      <c r="I26" s="344"/>
      <c r="J26" s="344"/>
      <c r="K26" s="344"/>
      <c r="L26" s="344"/>
      <c r="M26" s="344"/>
      <c r="N26" s="344"/>
      <c r="O26" s="343"/>
      <c r="P26" s="343"/>
      <c r="Q26" s="343"/>
      <c r="R26" s="343"/>
      <c r="S26" s="343"/>
      <c r="T26" s="343"/>
    </row>
    <row r="27" spans="1:20" x14ac:dyDescent="0.25">
      <c r="A27" s="378"/>
      <c r="B27" s="353">
        <v>110</v>
      </c>
      <c r="C27" s="376">
        <v>150</v>
      </c>
      <c r="D27" s="345">
        <v>1031.4615384615383</v>
      </c>
      <c r="E27" s="345">
        <v>996.07692307692287</v>
      </c>
      <c r="F27" s="345">
        <v>873.99999999999989</v>
      </c>
      <c r="G27" s="345">
        <v>847.46153846153834</v>
      </c>
      <c r="H27" s="345">
        <v>826.23076923076906</v>
      </c>
      <c r="I27" s="344"/>
      <c r="J27" s="344"/>
      <c r="K27" s="344"/>
      <c r="L27" s="344"/>
      <c r="M27" s="344"/>
      <c r="N27" s="344"/>
      <c r="O27" s="343"/>
      <c r="P27" s="343"/>
      <c r="Q27" s="343"/>
      <c r="R27" s="343"/>
      <c r="S27" s="343"/>
      <c r="T27" s="343"/>
    </row>
    <row r="28" spans="1:20" x14ac:dyDescent="0.25">
      <c r="A28" s="378"/>
      <c r="B28" s="350">
        <v>125</v>
      </c>
      <c r="C28" s="377">
        <v>150</v>
      </c>
      <c r="D28" s="345">
        <v>2041.6923076923074</v>
      </c>
      <c r="E28" s="345">
        <v>1988.6153846153843</v>
      </c>
      <c r="F28" s="345">
        <v>1960.3076923076919</v>
      </c>
      <c r="G28" s="345">
        <v>1924.9230769230767</v>
      </c>
      <c r="H28" s="345">
        <v>1894.8461538461536</v>
      </c>
      <c r="I28" s="344"/>
      <c r="J28" s="344"/>
      <c r="K28" s="344"/>
      <c r="L28" s="344"/>
      <c r="M28" s="344"/>
      <c r="N28" s="344"/>
      <c r="O28" s="343"/>
      <c r="P28" s="343"/>
      <c r="Q28" s="343"/>
      <c r="R28" s="343"/>
      <c r="S28" s="343"/>
      <c r="T28" s="343"/>
    </row>
    <row r="29" spans="1:20" x14ac:dyDescent="0.25">
      <c r="A29" s="378"/>
      <c r="B29" s="353">
        <v>140</v>
      </c>
      <c r="C29" s="376">
        <v>150</v>
      </c>
      <c r="D29" s="345">
        <v>2818.3846153846148</v>
      </c>
      <c r="E29" s="345">
        <v>2754.6923076923072</v>
      </c>
      <c r="F29" s="345">
        <v>2453.9230769230767</v>
      </c>
      <c r="G29" s="345">
        <v>2407.9230769230767</v>
      </c>
      <c r="H29" s="345">
        <v>2370.7692307692305</v>
      </c>
      <c r="I29" s="344"/>
      <c r="J29" s="344"/>
      <c r="K29" s="344"/>
      <c r="L29" s="344"/>
      <c r="M29" s="344"/>
      <c r="N29" s="344"/>
      <c r="O29" s="343"/>
      <c r="P29" s="343"/>
      <c r="Q29" s="343"/>
      <c r="R29" s="343"/>
      <c r="S29" s="343"/>
      <c r="T29" s="343"/>
    </row>
    <row r="30" spans="1:20" x14ac:dyDescent="0.25">
      <c r="A30" s="378"/>
      <c r="B30" s="350">
        <v>160</v>
      </c>
      <c r="C30" s="377">
        <v>200</v>
      </c>
      <c r="D30" s="345">
        <v>1947.9230769230767</v>
      </c>
      <c r="E30" s="345">
        <v>1838.2307692307688</v>
      </c>
      <c r="F30" s="345">
        <v>1714.384615384615</v>
      </c>
      <c r="G30" s="345">
        <v>1640.0769230769229</v>
      </c>
      <c r="H30" s="345">
        <v>1579.9230769230767</v>
      </c>
      <c r="I30" s="344"/>
      <c r="J30" s="344"/>
      <c r="K30" s="344"/>
      <c r="L30" s="344"/>
      <c r="M30" s="344"/>
      <c r="N30" s="344"/>
      <c r="O30" s="343"/>
      <c r="P30" s="343"/>
      <c r="Q30" s="343"/>
      <c r="R30" s="343"/>
      <c r="S30" s="343"/>
      <c r="T30" s="343"/>
    </row>
    <row r="31" spans="1:20" x14ac:dyDescent="0.25">
      <c r="A31" s="378"/>
      <c r="B31" s="353">
        <v>180</v>
      </c>
      <c r="C31" s="376">
        <v>200</v>
      </c>
      <c r="D31" s="345">
        <v>3863.9999999999995</v>
      </c>
      <c r="E31" s="345">
        <v>3729.538461538461</v>
      </c>
      <c r="F31" s="345">
        <v>3350.9230769230762</v>
      </c>
      <c r="G31" s="345">
        <v>3253.6153846153843</v>
      </c>
      <c r="H31" s="345">
        <v>3173.9999999999995</v>
      </c>
      <c r="I31" s="344"/>
      <c r="J31" s="344"/>
      <c r="K31" s="344"/>
      <c r="L31" s="344"/>
      <c r="M31" s="344"/>
      <c r="N31" s="344"/>
      <c r="O31" s="343"/>
      <c r="P31" s="343"/>
      <c r="Q31" s="343"/>
      <c r="R31" s="343"/>
      <c r="S31" s="343"/>
      <c r="T31" s="343"/>
    </row>
    <row r="32" spans="1:20" x14ac:dyDescent="0.25">
      <c r="A32" s="378"/>
      <c r="B32" s="350">
        <v>200</v>
      </c>
      <c r="C32" s="377">
        <v>230</v>
      </c>
      <c r="D32" s="345">
        <v>3066.0769230769224</v>
      </c>
      <c r="E32" s="345">
        <v>2926.3076923076919</v>
      </c>
      <c r="F32" s="345">
        <v>2632.6153846153843</v>
      </c>
      <c r="G32" s="345">
        <v>2538.8461538461534</v>
      </c>
      <c r="H32" s="345">
        <v>2457.4615384615381</v>
      </c>
      <c r="I32" s="344"/>
      <c r="J32" s="344"/>
      <c r="K32" s="344"/>
      <c r="L32" s="344"/>
      <c r="M32" s="344"/>
      <c r="N32" s="344"/>
      <c r="O32" s="343"/>
      <c r="P32" s="343"/>
      <c r="Q32" s="343"/>
      <c r="R32" s="343"/>
      <c r="S32" s="343"/>
      <c r="T32" s="343"/>
    </row>
    <row r="33" spans="1:20" x14ac:dyDescent="0.25">
      <c r="A33" s="378"/>
      <c r="B33" s="353">
        <v>225</v>
      </c>
      <c r="C33" s="376">
        <v>230</v>
      </c>
      <c r="D33" s="345">
        <v>3142.1538461538457</v>
      </c>
      <c r="E33" s="345">
        <v>2977.6153846153843</v>
      </c>
      <c r="F33" s="345">
        <v>2667.9999999999995</v>
      </c>
      <c r="G33" s="345">
        <v>2552.9999999999995</v>
      </c>
      <c r="H33" s="345">
        <v>2453.9230769230767</v>
      </c>
      <c r="I33" s="344"/>
      <c r="J33" s="344"/>
      <c r="K33" s="344"/>
      <c r="L33" s="344"/>
      <c r="M33" s="344"/>
      <c r="N33" s="344"/>
      <c r="O33" s="343"/>
      <c r="P33" s="343"/>
      <c r="Q33" s="343"/>
      <c r="R33" s="343"/>
      <c r="S33" s="343"/>
      <c r="T33" s="343"/>
    </row>
    <row r="34" spans="1:20" x14ac:dyDescent="0.25">
      <c r="A34" s="378"/>
      <c r="B34" s="350">
        <v>250</v>
      </c>
      <c r="C34" s="377">
        <v>230</v>
      </c>
      <c r="D34" s="345">
        <v>4734.4615384615381</v>
      </c>
      <c r="E34" s="345">
        <v>4507.9999999999991</v>
      </c>
      <c r="F34" s="345">
        <v>4030.3076923076915</v>
      </c>
      <c r="G34" s="345">
        <v>3865.76923076923</v>
      </c>
      <c r="H34" s="345">
        <v>3736.6153846153838</v>
      </c>
      <c r="I34" s="344"/>
      <c r="J34" s="344"/>
      <c r="K34" s="344"/>
      <c r="L34" s="344"/>
      <c r="M34" s="344"/>
      <c r="N34" s="344"/>
      <c r="O34" s="343"/>
      <c r="P34" s="343"/>
      <c r="Q34" s="343"/>
      <c r="R34" s="343"/>
      <c r="S34" s="343"/>
      <c r="T34" s="343"/>
    </row>
    <row r="35" spans="1:20" x14ac:dyDescent="0.25">
      <c r="A35" s="378"/>
      <c r="B35" s="353">
        <v>280</v>
      </c>
      <c r="C35" s="376">
        <v>230</v>
      </c>
      <c r="D35" s="345">
        <v>4661.9230769230762</v>
      </c>
      <c r="E35" s="345">
        <v>4410.6923076923067</v>
      </c>
      <c r="F35" s="345">
        <v>3846.3076923076915</v>
      </c>
      <c r="G35" s="345">
        <v>3669.3846153846148</v>
      </c>
      <c r="H35" s="345">
        <v>3515.4615384615381</v>
      </c>
      <c r="I35" s="344"/>
      <c r="J35" s="344"/>
      <c r="K35" s="344"/>
      <c r="L35" s="344"/>
      <c r="M35" s="344"/>
      <c r="N35" s="344"/>
      <c r="O35" s="343"/>
      <c r="P35" s="343"/>
      <c r="Q35" s="343"/>
      <c r="R35" s="343"/>
      <c r="S35" s="343"/>
      <c r="T35" s="343"/>
    </row>
    <row r="36" spans="1:20" x14ac:dyDescent="0.25">
      <c r="A36" s="378"/>
      <c r="B36" s="350">
        <v>315</v>
      </c>
      <c r="C36" s="377">
        <v>230</v>
      </c>
      <c r="D36" s="345">
        <v>6073.7692307692296</v>
      </c>
      <c r="E36" s="345">
        <v>5728.7692307692296</v>
      </c>
      <c r="F36" s="345">
        <v>4992.7692307692296</v>
      </c>
      <c r="G36" s="345">
        <v>4748.6153846153838</v>
      </c>
      <c r="H36" s="345">
        <v>4546.9230769230762</v>
      </c>
      <c r="I36" s="344"/>
      <c r="J36" s="344"/>
      <c r="K36" s="344"/>
      <c r="L36" s="344"/>
      <c r="M36" s="344"/>
      <c r="N36" s="344"/>
      <c r="O36" s="343"/>
      <c r="P36" s="343"/>
      <c r="Q36" s="343"/>
      <c r="R36" s="343"/>
      <c r="S36" s="343"/>
      <c r="T36" s="343"/>
    </row>
    <row r="37" spans="1:20" x14ac:dyDescent="0.25">
      <c r="A37" s="378"/>
      <c r="B37" s="353">
        <v>355</v>
      </c>
      <c r="C37" s="376">
        <v>310</v>
      </c>
      <c r="D37" s="345">
        <v>9728.9999999999982</v>
      </c>
      <c r="E37" s="345">
        <v>9090.3076923076915</v>
      </c>
      <c r="F37" s="345">
        <v>7839.4615384615372</v>
      </c>
      <c r="G37" s="345">
        <v>7368.8461538461524</v>
      </c>
      <c r="H37" s="345">
        <v>6986.6923076923067</v>
      </c>
      <c r="I37" s="344"/>
      <c r="J37" s="344"/>
      <c r="K37" s="344"/>
      <c r="L37" s="344"/>
      <c r="M37" s="344"/>
      <c r="N37" s="344"/>
      <c r="O37" s="343"/>
      <c r="P37" s="343"/>
      <c r="Q37" s="343"/>
      <c r="R37" s="343"/>
      <c r="S37" s="343"/>
      <c r="T37" s="343"/>
    </row>
    <row r="38" spans="1:20" x14ac:dyDescent="0.25">
      <c r="A38" s="378"/>
      <c r="B38" s="350">
        <v>400</v>
      </c>
      <c r="C38" s="377">
        <v>310</v>
      </c>
      <c r="D38" s="345">
        <v>9794.4615384615372</v>
      </c>
      <c r="E38" s="345">
        <v>9136.3076923076915</v>
      </c>
      <c r="F38" s="345">
        <v>7947.3846153846143</v>
      </c>
      <c r="G38" s="345">
        <v>7492.6923076923067</v>
      </c>
      <c r="H38" s="345">
        <v>7105.2307692307677</v>
      </c>
      <c r="I38" s="344"/>
      <c r="J38" s="344"/>
      <c r="K38" s="344"/>
      <c r="L38" s="344"/>
      <c r="M38" s="344"/>
      <c r="N38" s="344"/>
      <c r="O38" s="343"/>
      <c r="P38" s="343"/>
      <c r="Q38" s="343"/>
      <c r="R38" s="343"/>
      <c r="S38" s="343"/>
      <c r="T38" s="343"/>
    </row>
    <row r="39" spans="1:20" x14ac:dyDescent="0.25">
      <c r="A39" s="351"/>
      <c r="B39" s="353">
        <v>450</v>
      </c>
      <c r="C39" s="376">
        <v>360</v>
      </c>
      <c r="D39" s="345">
        <v>17862.153846153844</v>
      </c>
      <c r="E39" s="345">
        <v>16724.538461538457</v>
      </c>
      <c r="F39" s="345">
        <v>14382.07692307692</v>
      </c>
      <c r="G39" s="345">
        <v>13584.153846153844</v>
      </c>
      <c r="H39" s="345">
        <v>12908.30769230769</v>
      </c>
      <c r="I39" s="344"/>
      <c r="J39" s="344"/>
      <c r="K39" s="344"/>
      <c r="L39" s="344"/>
      <c r="M39" s="344"/>
      <c r="N39" s="344"/>
      <c r="O39" s="343"/>
      <c r="P39" s="343"/>
      <c r="Q39" s="343"/>
      <c r="R39" s="343"/>
      <c r="S39" s="343"/>
      <c r="T39" s="343"/>
    </row>
    <row r="40" spans="1:20" x14ac:dyDescent="0.25">
      <c r="A40" s="351"/>
      <c r="B40" s="350">
        <v>500</v>
      </c>
      <c r="C40" s="377">
        <v>360</v>
      </c>
      <c r="D40" s="345">
        <v>16740.461538461535</v>
      </c>
      <c r="E40" s="345">
        <v>15493.153846153844</v>
      </c>
      <c r="F40" s="345">
        <v>13143.615384615383</v>
      </c>
      <c r="G40" s="345">
        <v>12257.230769230768</v>
      </c>
      <c r="H40" s="345">
        <v>11515.923076923074</v>
      </c>
      <c r="I40" s="344"/>
      <c r="J40" s="344"/>
      <c r="K40" s="344"/>
      <c r="L40" s="344"/>
      <c r="M40" s="344"/>
      <c r="N40" s="344"/>
      <c r="O40" s="343"/>
      <c r="P40" s="343"/>
      <c r="Q40" s="343"/>
      <c r="R40" s="343"/>
      <c r="S40" s="343"/>
      <c r="T40" s="343"/>
    </row>
    <row r="41" spans="1:20" x14ac:dyDescent="0.25">
      <c r="A41" s="351"/>
      <c r="B41" s="353">
        <v>560</v>
      </c>
      <c r="C41" s="376">
        <v>480</v>
      </c>
      <c r="D41" s="345">
        <v>28870.307692307688</v>
      </c>
      <c r="E41" s="345">
        <v>26524.307692307688</v>
      </c>
      <c r="F41" s="345">
        <v>21917.230769230766</v>
      </c>
      <c r="G41" s="345">
        <v>20227.615384615383</v>
      </c>
      <c r="H41" s="345">
        <v>18819.307692307688</v>
      </c>
      <c r="I41" s="344"/>
      <c r="J41" s="344"/>
      <c r="K41" s="344"/>
      <c r="L41" s="344"/>
      <c r="M41" s="344"/>
      <c r="N41" s="344"/>
      <c r="O41" s="343"/>
      <c r="P41" s="343"/>
      <c r="Q41" s="343"/>
      <c r="R41" s="343"/>
      <c r="S41" s="343"/>
      <c r="T41" s="343"/>
    </row>
    <row r="42" spans="1:20" x14ac:dyDescent="0.25">
      <c r="A42" s="351"/>
      <c r="B42" s="350">
        <v>630</v>
      </c>
      <c r="C42" s="377">
        <v>480</v>
      </c>
      <c r="D42" s="345">
        <v>29945.999999999996</v>
      </c>
      <c r="E42" s="345">
        <v>27056.846153846149</v>
      </c>
      <c r="F42" s="345">
        <v>22888.538461538457</v>
      </c>
      <c r="G42" s="345">
        <v>20843.307692307688</v>
      </c>
      <c r="H42" s="345">
        <v>19206.769230769227</v>
      </c>
      <c r="I42" s="344"/>
      <c r="J42" s="344"/>
      <c r="K42" s="344"/>
      <c r="L42" s="344"/>
      <c r="M42" s="344"/>
      <c r="N42" s="344"/>
      <c r="O42" s="343"/>
      <c r="P42" s="343"/>
      <c r="Q42" s="343"/>
      <c r="R42" s="343"/>
      <c r="S42" s="343"/>
      <c r="T42" s="343"/>
    </row>
    <row r="43" spans="1:20" x14ac:dyDescent="0.25">
      <c r="A43" s="351"/>
      <c r="B43" s="353">
        <v>710</v>
      </c>
      <c r="C43" s="376">
        <v>585</v>
      </c>
      <c r="D43" s="345" t="s">
        <v>225</v>
      </c>
      <c r="E43" s="345" t="s">
        <v>225</v>
      </c>
      <c r="F43" s="345" t="s">
        <v>225</v>
      </c>
      <c r="G43" s="345" t="s">
        <v>225</v>
      </c>
      <c r="H43" s="345" t="s">
        <v>225</v>
      </c>
      <c r="I43" s="344"/>
      <c r="J43" s="344"/>
      <c r="K43" s="344"/>
      <c r="L43" s="344"/>
      <c r="M43" s="344"/>
      <c r="N43" s="344"/>
      <c r="O43" s="343"/>
      <c r="P43" s="343"/>
      <c r="Q43" s="343"/>
      <c r="R43" s="343"/>
      <c r="S43" s="343"/>
      <c r="T43" s="343"/>
    </row>
    <row r="44" spans="1:20" x14ac:dyDescent="0.25">
      <c r="A44" s="351"/>
      <c r="B44" s="350">
        <v>800</v>
      </c>
      <c r="C44" s="377">
        <v>675</v>
      </c>
      <c r="D44" s="345" t="s">
        <v>225</v>
      </c>
      <c r="E44" s="345" t="s">
        <v>225</v>
      </c>
      <c r="F44" s="345" t="s">
        <v>225</v>
      </c>
      <c r="G44" s="345" t="s">
        <v>225</v>
      </c>
      <c r="H44" s="345" t="s">
        <v>225</v>
      </c>
      <c r="I44" s="344"/>
      <c r="J44" s="344"/>
      <c r="K44" s="344"/>
      <c r="L44" s="344"/>
      <c r="M44" s="344"/>
      <c r="N44" s="344"/>
      <c r="O44" s="343"/>
      <c r="P44" s="343"/>
      <c r="Q44" s="343"/>
      <c r="R44" s="343"/>
      <c r="S44" s="343"/>
      <c r="T44" s="343"/>
    </row>
    <row r="45" spans="1:20" x14ac:dyDescent="0.25">
      <c r="A45" s="351"/>
      <c r="B45" s="353">
        <v>900</v>
      </c>
      <c r="C45" s="376">
        <v>720</v>
      </c>
      <c r="D45" s="345" t="s">
        <v>225</v>
      </c>
      <c r="E45" s="345" t="s">
        <v>225</v>
      </c>
      <c r="F45" s="345" t="s">
        <v>225</v>
      </c>
      <c r="G45" s="345" t="s">
        <v>225</v>
      </c>
      <c r="H45" s="345" t="s">
        <v>225</v>
      </c>
      <c r="I45" s="344"/>
      <c r="J45" s="344"/>
      <c r="K45" s="344"/>
      <c r="L45" s="344"/>
      <c r="M45" s="344"/>
      <c r="N45" s="344"/>
      <c r="O45" s="343"/>
      <c r="P45" s="343"/>
      <c r="Q45" s="343"/>
      <c r="R45" s="343"/>
      <c r="S45" s="343"/>
      <c r="T45" s="343"/>
    </row>
    <row r="46" spans="1:20" x14ac:dyDescent="0.25">
      <c r="A46" s="351"/>
      <c r="B46" s="350">
        <v>1000</v>
      </c>
      <c r="C46" s="377">
        <v>720</v>
      </c>
      <c r="D46" s="345" t="s">
        <v>225</v>
      </c>
      <c r="E46" s="345" t="s">
        <v>225</v>
      </c>
      <c r="F46" s="345" t="s">
        <v>225</v>
      </c>
      <c r="G46" s="345" t="s">
        <v>225</v>
      </c>
      <c r="H46" s="345" t="s">
        <v>225</v>
      </c>
      <c r="I46" s="344"/>
      <c r="J46" s="344"/>
      <c r="K46" s="344"/>
      <c r="L46" s="344"/>
      <c r="M46" s="344"/>
      <c r="N46" s="344"/>
      <c r="O46" s="343"/>
      <c r="P46" s="343"/>
      <c r="Q46" s="343"/>
      <c r="R46" s="343"/>
      <c r="S46" s="343"/>
      <c r="T46" s="343"/>
    </row>
    <row r="47" spans="1:20" ht="19.5" thickBot="1" x14ac:dyDescent="0.3">
      <c r="A47" s="348"/>
      <c r="B47" s="353">
        <v>1200</v>
      </c>
      <c r="C47" s="376">
        <v>800</v>
      </c>
      <c r="D47" s="345" t="s">
        <v>225</v>
      </c>
      <c r="E47" s="345" t="s">
        <v>225</v>
      </c>
      <c r="F47" s="345" t="s">
        <v>225</v>
      </c>
      <c r="G47" s="345" t="s">
        <v>225</v>
      </c>
      <c r="H47" s="345" t="s">
        <v>225</v>
      </c>
      <c r="I47" s="344"/>
      <c r="J47" s="344"/>
      <c r="K47" s="344"/>
      <c r="L47" s="344"/>
      <c r="M47" s="344"/>
      <c r="N47" s="344"/>
      <c r="O47" s="343"/>
      <c r="P47" s="343"/>
      <c r="Q47" s="343"/>
      <c r="R47" s="343"/>
      <c r="S47" s="343"/>
      <c r="T47" s="343"/>
    </row>
    <row r="48" spans="1:20" ht="39" customHeight="1" x14ac:dyDescent="0.25">
      <c r="A48" s="712"/>
      <c r="B48" s="721" t="s">
        <v>359</v>
      </c>
      <c r="C48" s="721"/>
      <c r="D48" s="721"/>
      <c r="E48" s="721"/>
      <c r="F48" s="721"/>
      <c r="G48" s="721"/>
      <c r="H48" s="722"/>
      <c r="I48" s="720" t="s">
        <v>358</v>
      </c>
      <c r="J48" s="715"/>
      <c r="K48" s="715"/>
      <c r="L48" s="715"/>
      <c r="M48" s="715"/>
      <c r="N48" s="715"/>
      <c r="O48" s="716"/>
      <c r="P48" s="343"/>
      <c r="Q48" s="343"/>
      <c r="R48" s="343"/>
      <c r="S48" s="343"/>
      <c r="T48" s="343"/>
    </row>
    <row r="49" spans="1:20" ht="31.5" x14ac:dyDescent="0.25">
      <c r="A49" s="713"/>
      <c r="B49" s="355" t="s">
        <v>324</v>
      </c>
      <c r="C49" s="355" t="s">
        <v>323</v>
      </c>
      <c r="D49" s="355" t="s">
        <v>322</v>
      </c>
      <c r="E49" s="355" t="s">
        <v>348</v>
      </c>
      <c r="F49" s="355" t="s">
        <v>320</v>
      </c>
      <c r="G49" s="355" t="s">
        <v>319</v>
      </c>
      <c r="H49" s="354" t="s">
        <v>351</v>
      </c>
      <c r="I49" s="365" t="s">
        <v>324</v>
      </c>
      <c r="J49" s="355" t="s">
        <v>323</v>
      </c>
      <c r="K49" s="355" t="s">
        <v>322</v>
      </c>
      <c r="L49" s="355" t="s">
        <v>348</v>
      </c>
      <c r="M49" s="355" t="s">
        <v>320</v>
      </c>
      <c r="N49" s="355" t="s">
        <v>319</v>
      </c>
      <c r="O49" s="354" t="s">
        <v>351</v>
      </c>
      <c r="P49" s="343"/>
      <c r="Q49" s="343"/>
      <c r="R49" s="343"/>
      <c r="S49" s="343"/>
      <c r="T49" s="343"/>
    </row>
    <row r="50" spans="1:20" x14ac:dyDescent="0.25">
      <c r="A50" s="713"/>
      <c r="B50" s="353">
        <v>50</v>
      </c>
      <c r="C50" s="373">
        <v>80</v>
      </c>
      <c r="D50" s="345">
        <v>178.69230769230765</v>
      </c>
      <c r="E50" s="345">
        <v>168.07692307692304</v>
      </c>
      <c r="F50" s="345">
        <v>153.92307692307691</v>
      </c>
      <c r="G50" s="345">
        <v>146.84615384615381</v>
      </c>
      <c r="H50" s="345">
        <v>137.99999999999997</v>
      </c>
      <c r="I50" s="364">
        <v>50</v>
      </c>
      <c r="J50" s="373">
        <v>80</v>
      </c>
      <c r="K50" s="345">
        <v>321.99999999999994</v>
      </c>
      <c r="L50" s="345">
        <v>304.30769230769226</v>
      </c>
      <c r="M50" s="345">
        <v>283.07692307692304</v>
      </c>
      <c r="N50" s="345">
        <v>270.69230769230762</v>
      </c>
      <c r="O50" s="345">
        <v>261.84615384615381</v>
      </c>
      <c r="P50" s="343"/>
      <c r="Q50" s="343"/>
      <c r="R50" s="343"/>
      <c r="S50" s="343"/>
      <c r="T50" s="343"/>
    </row>
    <row r="51" spans="1:20" x14ac:dyDescent="0.25">
      <c r="A51" s="713"/>
      <c r="B51" s="350">
        <v>63</v>
      </c>
      <c r="C51" s="374">
        <v>80</v>
      </c>
      <c r="D51" s="345">
        <v>249.46153846153842</v>
      </c>
      <c r="E51" s="345">
        <v>229.99999999999997</v>
      </c>
      <c r="F51" s="345">
        <v>210.53846153846149</v>
      </c>
      <c r="G51" s="345">
        <v>194.61538461538458</v>
      </c>
      <c r="H51" s="345">
        <v>185.76923076923075</v>
      </c>
      <c r="I51" s="363">
        <v>63</v>
      </c>
      <c r="J51" s="374">
        <v>80</v>
      </c>
      <c r="K51" s="345">
        <v>440.53846153846149</v>
      </c>
      <c r="L51" s="345">
        <v>412.23076923076917</v>
      </c>
      <c r="M51" s="345">
        <v>380.3846153846153</v>
      </c>
      <c r="N51" s="345">
        <v>359.15384615384608</v>
      </c>
      <c r="O51" s="345">
        <v>344.99999999999994</v>
      </c>
      <c r="P51" s="343"/>
      <c r="Q51" s="343"/>
      <c r="R51" s="343"/>
      <c r="S51" s="343"/>
      <c r="T51" s="343"/>
    </row>
    <row r="52" spans="1:20" x14ac:dyDescent="0.25">
      <c r="A52" s="713"/>
      <c r="B52" s="353">
        <v>75</v>
      </c>
      <c r="C52" s="373">
        <v>70</v>
      </c>
      <c r="D52" s="345">
        <v>284.84615384615381</v>
      </c>
      <c r="E52" s="345">
        <v>261.84615384615381</v>
      </c>
      <c r="F52" s="345">
        <v>237.07692307692304</v>
      </c>
      <c r="G52" s="345">
        <v>219.38461538461536</v>
      </c>
      <c r="H52" s="345">
        <v>203.46153846153842</v>
      </c>
      <c r="I52" s="364">
        <v>75</v>
      </c>
      <c r="J52" s="373">
        <v>70</v>
      </c>
      <c r="K52" s="345">
        <v>557.30769230769226</v>
      </c>
      <c r="L52" s="345">
        <v>520.15384615384608</v>
      </c>
      <c r="M52" s="345">
        <v>477.69230769230762</v>
      </c>
      <c r="N52" s="345">
        <v>447.61538461538453</v>
      </c>
      <c r="O52" s="345">
        <v>424.61538461538453</v>
      </c>
      <c r="P52" s="343"/>
      <c r="Q52" s="343"/>
      <c r="R52" s="343"/>
      <c r="S52" s="343"/>
      <c r="T52" s="343"/>
    </row>
    <row r="53" spans="1:20" x14ac:dyDescent="0.25">
      <c r="A53" s="713"/>
      <c r="B53" s="350">
        <v>90</v>
      </c>
      <c r="C53" s="374">
        <v>110</v>
      </c>
      <c r="D53" s="345">
        <v>528.99999999999989</v>
      </c>
      <c r="E53" s="345">
        <v>477.69230769230762</v>
      </c>
      <c r="F53" s="345">
        <v>428.15384615384608</v>
      </c>
      <c r="G53" s="345">
        <v>390.99999999999994</v>
      </c>
      <c r="H53" s="345">
        <v>360.92307692307685</v>
      </c>
      <c r="I53" s="363">
        <v>90</v>
      </c>
      <c r="J53" s="374">
        <v>150</v>
      </c>
      <c r="K53" s="345">
        <v>1049.153846153846</v>
      </c>
      <c r="L53" s="345">
        <v>950.07692307692287</v>
      </c>
      <c r="M53" s="345">
        <v>849.23076923076906</v>
      </c>
      <c r="N53" s="345">
        <v>776.69230769230751</v>
      </c>
      <c r="O53" s="345">
        <v>720.07692307692298</v>
      </c>
      <c r="P53" s="343"/>
      <c r="Q53" s="343"/>
      <c r="R53" s="343"/>
      <c r="S53" s="343"/>
      <c r="T53" s="343"/>
    </row>
    <row r="54" spans="1:20" x14ac:dyDescent="0.25">
      <c r="A54" s="713"/>
      <c r="B54" s="353">
        <v>110</v>
      </c>
      <c r="C54" s="373">
        <v>110</v>
      </c>
      <c r="D54" s="345">
        <v>668.7692307692306</v>
      </c>
      <c r="E54" s="345">
        <v>605.07692307692298</v>
      </c>
      <c r="F54" s="345">
        <v>541.38461538461524</v>
      </c>
      <c r="G54" s="345">
        <v>493.61538461538453</v>
      </c>
      <c r="H54" s="345">
        <v>449.3846153846153</v>
      </c>
      <c r="I54" s="364">
        <v>110</v>
      </c>
      <c r="J54" s="373">
        <v>150</v>
      </c>
      <c r="K54" s="345">
        <v>1328.6923076923074</v>
      </c>
      <c r="L54" s="345">
        <v>1199.5384615384614</v>
      </c>
      <c r="M54" s="345">
        <v>1072.153846153846</v>
      </c>
      <c r="N54" s="345">
        <v>978.38461538461524</v>
      </c>
      <c r="O54" s="345">
        <v>895.23076923076906</v>
      </c>
      <c r="P54" s="343"/>
      <c r="Q54" s="343"/>
      <c r="R54" s="343"/>
      <c r="S54" s="343"/>
      <c r="T54" s="343"/>
    </row>
    <row r="55" spans="1:20" x14ac:dyDescent="0.25">
      <c r="A55" s="713"/>
      <c r="B55" s="350">
        <v>125</v>
      </c>
      <c r="C55" s="374">
        <v>110</v>
      </c>
      <c r="D55" s="345">
        <v>889.92307692307679</v>
      </c>
      <c r="E55" s="345">
        <v>790.8461538461537</v>
      </c>
      <c r="F55" s="345">
        <v>691.7692307692306</v>
      </c>
      <c r="G55" s="345">
        <v>626.30769230769215</v>
      </c>
      <c r="H55" s="345">
        <v>566.15384615384608</v>
      </c>
      <c r="I55" s="363">
        <v>125</v>
      </c>
      <c r="J55" s="374">
        <v>150</v>
      </c>
      <c r="K55" s="345">
        <v>1666.6153846153843</v>
      </c>
      <c r="L55" s="345">
        <v>1487.9230769230767</v>
      </c>
      <c r="M55" s="345">
        <v>1309.2307692307691</v>
      </c>
      <c r="N55" s="345">
        <v>1188.9230769230767</v>
      </c>
      <c r="O55" s="345">
        <v>1084.5384615384614</v>
      </c>
      <c r="P55" s="343"/>
      <c r="Q55" s="343"/>
      <c r="R55" s="343"/>
      <c r="S55" s="343"/>
      <c r="T55" s="343"/>
    </row>
    <row r="56" spans="1:20" x14ac:dyDescent="0.25">
      <c r="A56" s="713"/>
      <c r="B56" s="353">
        <v>140</v>
      </c>
      <c r="C56" s="373">
        <v>140</v>
      </c>
      <c r="D56" s="345">
        <v>1227.8461538461536</v>
      </c>
      <c r="E56" s="345">
        <v>1080.9999999999998</v>
      </c>
      <c r="F56" s="345">
        <v>935.92307692307679</v>
      </c>
      <c r="G56" s="345">
        <v>829.7692307692306</v>
      </c>
      <c r="H56" s="345">
        <v>743.07692307692298</v>
      </c>
      <c r="I56" s="364">
        <v>140</v>
      </c>
      <c r="J56" s="373">
        <v>150</v>
      </c>
      <c r="K56" s="345">
        <v>1992.1538461538457</v>
      </c>
      <c r="L56" s="345">
        <v>1778.0769230769229</v>
      </c>
      <c r="M56" s="345">
        <v>1558.6923076923074</v>
      </c>
      <c r="N56" s="345">
        <v>1404.7692307692305</v>
      </c>
      <c r="O56" s="345">
        <v>1277.3846153846152</v>
      </c>
      <c r="P56" s="343"/>
      <c r="Q56" s="343"/>
      <c r="R56" s="343"/>
      <c r="S56" s="343"/>
      <c r="T56" s="343"/>
    </row>
    <row r="57" spans="1:20" x14ac:dyDescent="0.25">
      <c r="A57" s="713"/>
      <c r="B57" s="350">
        <v>160</v>
      </c>
      <c r="C57" s="374">
        <v>180</v>
      </c>
      <c r="D57" s="345">
        <v>1762.153846153846</v>
      </c>
      <c r="E57" s="345">
        <v>1526.8461538461536</v>
      </c>
      <c r="F57" s="345">
        <v>1302.153846153846</v>
      </c>
      <c r="G57" s="345">
        <v>1142.9230769230767</v>
      </c>
      <c r="H57" s="345">
        <v>1008.4615384615383</v>
      </c>
      <c r="I57" s="363">
        <v>160</v>
      </c>
      <c r="J57" s="374">
        <v>200</v>
      </c>
      <c r="K57" s="345">
        <v>2811.3076923076919</v>
      </c>
      <c r="L57" s="345">
        <v>2462.7692307692305</v>
      </c>
      <c r="M57" s="345">
        <v>2130.1538461538457</v>
      </c>
      <c r="N57" s="345">
        <v>1896.6153846153843</v>
      </c>
      <c r="O57" s="345">
        <v>1698.4615384615381</v>
      </c>
      <c r="P57" s="343"/>
      <c r="Q57" s="343"/>
      <c r="R57" s="343"/>
      <c r="S57" s="343"/>
      <c r="T57" s="343"/>
    </row>
    <row r="58" spans="1:20" x14ac:dyDescent="0.25">
      <c r="A58" s="713"/>
      <c r="B58" s="353">
        <v>180</v>
      </c>
      <c r="C58" s="373">
        <v>180</v>
      </c>
      <c r="D58" s="345">
        <v>2172.6153846153843</v>
      </c>
      <c r="E58" s="345">
        <v>1877.1538461538457</v>
      </c>
      <c r="F58" s="345">
        <v>1592.3076923076922</v>
      </c>
      <c r="G58" s="345">
        <v>1383.5384615384612</v>
      </c>
      <c r="H58" s="345">
        <v>1208.3846153846152</v>
      </c>
      <c r="I58" s="364">
        <v>180</v>
      </c>
      <c r="J58" s="373">
        <v>190</v>
      </c>
      <c r="K58" s="345">
        <v>3439.3846153846148</v>
      </c>
      <c r="L58" s="345">
        <v>3007.6923076923072</v>
      </c>
      <c r="M58" s="345">
        <v>2583.0769230769229</v>
      </c>
      <c r="N58" s="345">
        <v>2276.9999999999995</v>
      </c>
      <c r="O58" s="345">
        <v>2018.6923076923074</v>
      </c>
      <c r="P58" s="343"/>
      <c r="Q58" s="343"/>
      <c r="R58" s="343"/>
      <c r="S58" s="343"/>
      <c r="T58" s="343"/>
    </row>
    <row r="59" spans="1:20" x14ac:dyDescent="0.25">
      <c r="A59" s="713"/>
      <c r="B59" s="350">
        <v>200</v>
      </c>
      <c r="C59" s="374">
        <v>180</v>
      </c>
      <c r="D59" s="345">
        <v>2621.9999999999995</v>
      </c>
      <c r="E59" s="345">
        <v>2248.6923076923072</v>
      </c>
      <c r="F59" s="345">
        <v>1908.9999999999998</v>
      </c>
      <c r="G59" s="345">
        <v>1654.2307692307691</v>
      </c>
      <c r="H59" s="345">
        <v>1438.3846153846152</v>
      </c>
      <c r="I59" s="363">
        <v>200</v>
      </c>
      <c r="J59" s="374">
        <v>190</v>
      </c>
      <c r="K59" s="345">
        <v>4171.8461538461534</v>
      </c>
      <c r="L59" s="345">
        <v>3614.538461538461</v>
      </c>
      <c r="M59" s="345">
        <v>3101.4615384615381</v>
      </c>
      <c r="N59" s="345">
        <v>2724.6153846153843</v>
      </c>
      <c r="O59" s="345">
        <v>2400.8461538461534</v>
      </c>
      <c r="P59" s="343"/>
      <c r="Q59" s="343"/>
      <c r="R59" s="343"/>
      <c r="S59" s="343"/>
      <c r="T59" s="343"/>
    </row>
    <row r="60" spans="1:20" x14ac:dyDescent="0.25">
      <c r="A60" s="713"/>
      <c r="B60" s="353">
        <v>225</v>
      </c>
      <c r="C60" s="373">
        <v>170</v>
      </c>
      <c r="D60" s="345">
        <v>3253.6153846153843</v>
      </c>
      <c r="E60" s="345">
        <v>2786.538461538461</v>
      </c>
      <c r="F60" s="345">
        <v>2347.7692307692305</v>
      </c>
      <c r="G60" s="345">
        <v>2020.4615384615381</v>
      </c>
      <c r="H60" s="345">
        <v>1739.153846153846</v>
      </c>
      <c r="I60" s="364">
        <v>225</v>
      </c>
      <c r="J60" s="373">
        <v>180</v>
      </c>
      <c r="K60" s="345">
        <v>5143.1538461538457</v>
      </c>
      <c r="L60" s="345">
        <v>4449.6153846153838</v>
      </c>
      <c r="M60" s="345">
        <v>3791.4615384615377</v>
      </c>
      <c r="N60" s="345">
        <v>3301.3846153846148</v>
      </c>
      <c r="O60" s="345">
        <v>2883.8461538461534</v>
      </c>
      <c r="P60" s="343"/>
      <c r="Q60" s="343"/>
      <c r="R60" s="343"/>
      <c r="S60" s="343"/>
      <c r="T60" s="343"/>
    </row>
    <row r="61" spans="1:20" x14ac:dyDescent="0.25">
      <c r="A61" s="713"/>
      <c r="B61" s="350">
        <v>250</v>
      </c>
      <c r="C61" s="374">
        <v>170</v>
      </c>
      <c r="D61" s="345">
        <v>4086.9230769230762</v>
      </c>
      <c r="E61" s="345">
        <v>3518.9999999999995</v>
      </c>
      <c r="F61" s="345">
        <v>2979.3846153846148</v>
      </c>
      <c r="G61" s="345">
        <v>2565.3846153846148</v>
      </c>
      <c r="H61" s="345">
        <v>2243.3846153846148</v>
      </c>
      <c r="I61" s="363">
        <v>250</v>
      </c>
      <c r="J61" s="374">
        <v>180</v>
      </c>
      <c r="K61" s="345">
        <v>6500.1538461538448</v>
      </c>
      <c r="L61" s="345">
        <v>5656.2307692307686</v>
      </c>
      <c r="M61" s="345">
        <v>4844.1538461538457</v>
      </c>
      <c r="N61" s="345">
        <v>4228.4615384615381</v>
      </c>
      <c r="O61" s="345">
        <v>3745.4615384615377</v>
      </c>
      <c r="P61" s="343"/>
      <c r="Q61" s="343"/>
      <c r="R61" s="343"/>
      <c r="S61" s="343"/>
      <c r="T61" s="343"/>
    </row>
    <row r="62" spans="1:20" x14ac:dyDescent="0.25">
      <c r="A62" s="713"/>
      <c r="B62" s="353">
        <v>280</v>
      </c>
      <c r="C62" s="373">
        <v>160</v>
      </c>
      <c r="D62" s="345">
        <v>5012.2307692307686</v>
      </c>
      <c r="E62" s="345">
        <v>4304.538461538461</v>
      </c>
      <c r="F62" s="345">
        <v>3632.2307692307686</v>
      </c>
      <c r="G62" s="345">
        <v>3135.0769230769224</v>
      </c>
      <c r="H62" s="345">
        <v>2694.538461538461</v>
      </c>
      <c r="I62" s="364">
        <v>280</v>
      </c>
      <c r="J62" s="373">
        <v>160</v>
      </c>
      <c r="K62" s="345">
        <v>8172.076923076922</v>
      </c>
      <c r="L62" s="345">
        <v>7075.1538461538448</v>
      </c>
      <c r="M62" s="345">
        <v>6027.7692307692296</v>
      </c>
      <c r="N62" s="345">
        <v>5256.3846153846143</v>
      </c>
      <c r="O62" s="345">
        <v>4575.2307692307686</v>
      </c>
      <c r="P62" s="343"/>
      <c r="Q62" s="343"/>
      <c r="R62" s="343"/>
      <c r="S62" s="343"/>
      <c r="T62" s="343"/>
    </row>
    <row r="63" spans="1:20" x14ac:dyDescent="0.25">
      <c r="A63" s="713"/>
      <c r="B63" s="350">
        <v>315</v>
      </c>
      <c r="C63" s="374">
        <v>160</v>
      </c>
      <c r="D63" s="345">
        <v>6424.076923076922</v>
      </c>
      <c r="E63" s="345">
        <v>5498.7692307692296</v>
      </c>
      <c r="F63" s="345">
        <v>4594.6923076923067</v>
      </c>
      <c r="G63" s="345">
        <v>3932.9999999999995</v>
      </c>
      <c r="H63" s="345">
        <v>3396.9230769230762</v>
      </c>
      <c r="I63" s="363">
        <v>315</v>
      </c>
      <c r="J63" s="374">
        <v>190</v>
      </c>
      <c r="K63" s="345">
        <v>10907.30769230769</v>
      </c>
      <c r="L63" s="345">
        <v>9389.3076923076915</v>
      </c>
      <c r="M63" s="345">
        <v>7899.6153846153829</v>
      </c>
      <c r="N63" s="345">
        <v>6815.076923076922</v>
      </c>
      <c r="O63" s="345">
        <v>5932.2307692307686</v>
      </c>
      <c r="P63" s="343"/>
      <c r="Q63" s="343"/>
      <c r="R63" s="343"/>
      <c r="S63" s="343"/>
      <c r="T63" s="343"/>
    </row>
    <row r="64" spans="1:20" x14ac:dyDescent="0.25">
      <c r="A64" s="713"/>
      <c r="B64" s="353">
        <v>355</v>
      </c>
      <c r="C64" s="373">
        <v>190</v>
      </c>
      <c r="D64" s="345">
        <v>8778.9230769230762</v>
      </c>
      <c r="E64" s="345">
        <v>7467.9230769230753</v>
      </c>
      <c r="F64" s="345">
        <v>6234.7692307692296</v>
      </c>
      <c r="G64" s="345">
        <v>5266.9999999999991</v>
      </c>
      <c r="H64" s="345">
        <v>4484.9999999999991</v>
      </c>
      <c r="I64" s="364">
        <v>355</v>
      </c>
      <c r="J64" s="373">
        <v>210</v>
      </c>
      <c r="K64" s="345">
        <v>14325.461538461535</v>
      </c>
      <c r="L64" s="345">
        <v>12258.999999999998</v>
      </c>
      <c r="M64" s="345">
        <v>10302.230769230768</v>
      </c>
      <c r="N64" s="345">
        <v>8778.9230769230762</v>
      </c>
      <c r="O64" s="345">
        <v>7545.7692307692296</v>
      </c>
      <c r="P64" s="343"/>
      <c r="Q64" s="343"/>
      <c r="R64" s="343"/>
      <c r="S64" s="343"/>
      <c r="T64" s="343"/>
    </row>
    <row r="65" spans="1:20" x14ac:dyDescent="0.25">
      <c r="A65" s="713"/>
      <c r="B65" s="350">
        <v>400</v>
      </c>
      <c r="C65" s="374">
        <v>180</v>
      </c>
      <c r="D65" s="345">
        <v>10986.923076923074</v>
      </c>
      <c r="E65" s="345">
        <v>9300.8461538461524</v>
      </c>
      <c r="F65" s="345">
        <v>7710.3076923076915</v>
      </c>
      <c r="G65" s="345">
        <v>6537.3076923076915</v>
      </c>
      <c r="H65" s="345">
        <v>5548.3076923076915</v>
      </c>
      <c r="I65" s="363">
        <v>400</v>
      </c>
      <c r="J65" s="374">
        <v>220</v>
      </c>
      <c r="K65" s="345">
        <v>18522.076923076918</v>
      </c>
      <c r="L65" s="345">
        <v>15749.692307692305</v>
      </c>
      <c r="M65" s="345">
        <v>13127.692307692305</v>
      </c>
      <c r="N65" s="345">
        <v>11199.230769230768</v>
      </c>
      <c r="O65" s="345">
        <v>9573.3076923076915</v>
      </c>
      <c r="P65" s="343"/>
      <c r="Q65" s="343"/>
      <c r="R65" s="343"/>
      <c r="S65" s="343"/>
      <c r="T65" s="343"/>
    </row>
    <row r="66" spans="1:20" x14ac:dyDescent="0.25">
      <c r="A66" s="713"/>
      <c r="B66" s="353">
        <v>450</v>
      </c>
      <c r="C66" s="373">
        <v>230</v>
      </c>
      <c r="D66" s="345">
        <v>16926.230769230766</v>
      </c>
      <c r="E66" s="345">
        <v>14290.07692307692</v>
      </c>
      <c r="F66" s="345">
        <v>11818.461538461537</v>
      </c>
      <c r="G66" s="345">
        <v>9967.8461538461524</v>
      </c>
      <c r="H66" s="345">
        <v>8402.076923076922</v>
      </c>
      <c r="I66" s="364">
        <v>450</v>
      </c>
      <c r="J66" s="373">
        <v>230</v>
      </c>
      <c r="K66" s="345">
        <v>26987.846153846149</v>
      </c>
      <c r="L66" s="345">
        <v>22906.230769230766</v>
      </c>
      <c r="M66" s="345">
        <v>19068.769230769227</v>
      </c>
      <c r="N66" s="345">
        <v>16202.615384615381</v>
      </c>
      <c r="O66" s="345">
        <v>13778.769230769229</v>
      </c>
      <c r="P66" s="343"/>
      <c r="Q66" s="343"/>
      <c r="R66" s="343"/>
      <c r="S66" s="343"/>
      <c r="T66" s="343"/>
    </row>
    <row r="67" spans="1:20" x14ac:dyDescent="0.25">
      <c r="A67" s="713"/>
      <c r="B67" s="350">
        <v>500</v>
      </c>
      <c r="C67" s="374">
        <v>230</v>
      </c>
      <c r="D67" s="345">
        <v>20684.076923076918</v>
      </c>
      <c r="E67" s="345">
        <v>17437.538461538457</v>
      </c>
      <c r="F67" s="345">
        <v>14399.769230769229</v>
      </c>
      <c r="G67" s="345">
        <v>12092.692307692305</v>
      </c>
      <c r="H67" s="345">
        <v>10157.153846153844</v>
      </c>
      <c r="I67" s="363">
        <v>500</v>
      </c>
      <c r="J67" s="374">
        <v>230</v>
      </c>
      <c r="K67" s="345">
        <v>32891.769230769227</v>
      </c>
      <c r="L67" s="345">
        <v>27870.692307692305</v>
      </c>
      <c r="M67" s="345">
        <v>23150.38461538461</v>
      </c>
      <c r="N67" s="345">
        <v>19580.076923076918</v>
      </c>
      <c r="O67" s="345">
        <v>16582.999999999996</v>
      </c>
      <c r="P67" s="343"/>
      <c r="Q67" s="343"/>
      <c r="R67" s="343"/>
      <c r="S67" s="343"/>
      <c r="T67" s="343"/>
    </row>
    <row r="68" spans="1:20" x14ac:dyDescent="0.25">
      <c r="A68" s="713"/>
      <c r="B68" s="353">
        <v>560</v>
      </c>
      <c r="C68" s="373">
        <v>300</v>
      </c>
      <c r="D68" s="345">
        <v>32713.076923076918</v>
      </c>
      <c r="E68" s="345">
        <v>27470.846153846149</v>
      </c>
      <c r="F68" s="345">
        <v>22506.384615384613</v>
      </c>
      <c r="G68" s="345">
        <v>18727.307692307688</v>
      </c>
      <c r="H68" s="345">
        <v>15578.07692307692</v>
      </c>
      <c r="I68" s="364">
        <v>560</v>
      </c>
      <c r="J68" s="373">
        <v>300</v>
      </c>
      <c r="K68" s="345">
        <v>52565.615384615376</v>
      </c>
      <c r="L68" s="345">
        <v>44287.38461538461</v>
      </c>
      <c r="M68" s="345">
        <v>36431.999999999993</v>
      </c>
      <c r="N68" s="345">
        <v>30466.15384615384</v>
      </c>
      <c r="O68" s="345">
        <v>25494.615384615379</v>
      </c>
      <c r="P68" s="343"/>
      <c r="Q68" s="343"/>
      <c r="R68" s="343"/>
      <c r="S68" s="343"/>
      <c r="T68" s="343"/>
    </row>
    <row r="69" spans="1:20" x14ac:dyDescent="0.25">
      <c r="A69" s="713"/>
      <c r="B69" s="350">
        <v>630</v>
      </c>
      <c r="C69" s="374">
        <v>300</v>
      </c>
      <c r="D69" s="345">
        <v>41277.923076923071</v>
      </c>
      <c r="E69" s="345">
        <v>34416.846153846149</v>
      </c>
      <c r="F69" s="345">
        <v>28182.076923076918</v>
      </c>
      <c r="G69" s="345">
        <v>23329.076923076918</v>
      </c>
      <c r="H69" s="345">
        <v>19438.538461538457</v>
      </c>
      <c r="I69" s="363">
        <v>630</v>
      </c>
      <c r="J69" s="374">
        <v>300</v>
      </c>
      <c r="K69" s="345">
        <v>67425.38461538461</v>
      </c>
      <c r="L69" s="345">
        <v>56588.846153846142</v>
      </c>
      <c r="M69" s="345">
        <v>46704.153846153837</v>
      </c>
      <c r="N69" s="345">
        <v>39041.615384615376</v>
      </c>
      <c r="O69" s="345">
        <v>32898.846153846149</v>
      </c>
      <c r="P69" s="343"/>
      <c r="Q69" s="343"/>
      <c r="R69" s="343"/>
      <c r="S69" s="343"/>
      <c r="T69" s="343"/>
    </row>
    <row r="70" spans="1:20" x14ac:dyDescent="0.25">
      <c r="A70" s="713"/>
      <c r="B70" s="353">
        <v>710</v>
      </c>
      <c r="C70" s="373">
        <v>500</v>
      </c>
      <c r="D70" s="345" t="s">
        <v>225</v>
      </c>
      <c r="E70" s="345" t="s">
        <v>225</v>
      </c>
      <c r="F70" s="345" t="s">
        <v>225</v>
      </c>
      <c r="G70" s="345" t="s">
        <v>225</v>
      </c>
      <c r="H70" s="345" t="s">
        <v>225</v>
      </c>
      <c r="I70" s="364">
        <v>710</v>
      </c>
      <c r="J70" s="373">
        <v>400</v>
      </c>
      <c r="K70" s="345" t="s">
        <v>225</v>
      </c>
      <c r="L70" s="345" t="s">
        <v>225</v>
      </c>
      <c r="M70" s="345" t="s">
        <v>225</v>
      </c>
      <c r="N70" s="345" t="s">
        <v>225</v>
      </c>
      <c r="O70" s="345" t="s">
        <v>225</v>
      </c>
      <c r="P70" s="343"/>
      <c r="Q70" s="343"/>
      <c r="R70" s="343"/>
      <c r="S70" s="343"/>
      <c r="T70" s="343"/>
    </row>
    <row r="71" spans="1:20" x14ac:dyDescent="0.25">
      <c r="A71" s="713"/>
      <c r="B71" s="350">
        <v>800</v>
      </c>
      <c r="C71" s="374">
        <v>500</v>
      </c>
      <c r="D71" s="345" t="s">
        <v>225</v>
      </c>
      <c r="E71" s="345" t="s">
        <v>225</v>
      </c>
      <c r="F71" s="345" t="s">
        <v>225</v>
      </c>
      <c r="G71" s="345" t="s">
        <v>225</v>
      </c>
      <c r="H71" s="345" t="s">
        <v>225</v>
      </c>
      <c r="I71" s="363">
        <v>800</v>
      </c>
      <c r="J71" s="374">
        <v>500</v>
      </c>
      <c r="K71" s="345" t="s">
        <v>225</v>
      </c>
      <c r="L71" s="345" t="s">
        <v>225</v>
      </c>
      <c r="M71" s="345" t="s">
        <v>225</v>
      </c>
      <c r="N71" s="345" t="s">
        <v>225</v>
      </c>
      <c r="O71" s="345" t="s">
        <v>225</v>
      </c>
      <c r="P71" s="343"/>
      <c r="Q71" s="343"/>
      <c r="R71" s="343"/>
      <c r="S71" s="343"/>
      <c r="T71" s="343"/>
    </row>
    <row r="72" spans="1:20" x14ac:dyDescent="0.25">
      <c r="A72" s="713"/>
      <c r="B72" s="353">
        <v>900</v>
      </c>
      <c r="C72" s="373">
        <v>500</v>
      </c>
      <c r="D72" s="345" t="s">
        <v>225</v>
      </c>
      <c r="E72" s="345" t="s">
        <v>225</v>
      </c>
      <c r="F72" s="345" t="s">
        <v>225</v>
      </c>
      <c r="G72" s="345" t="s">
        <v>225</v>
      </c>
      <c r="H72" s="345" t="s">
        <v>225</v>
      </c>
      <c r="I72" s="364">
        <v>900</v>
      </c>
      <c r="J72" s="373">
        <v>500</v>
      </c>
      <c r="K72" s="345" t="s">
        <v>225</v>
      </c>
      <c r="L72" s="345" t="s">
        <v>225</v>
      </c>
      <c r="M72" s="345" t="s">
        <v>225</v>
      </c>
      <c r="N72" s="345" t="s">
        <v>225</v>
      </c>
      <c r="O72" s="345" t="s">
        <v>225</v>
      </c>
      <c r="P72" s="343"/>
      <c r="Q72" s="343"/>
      <c r="R72" s="343"/>
      <c r="S72" s="343"/>
      <c r="T72" s="343"/>
    </row>
    <row r="73" spans="1:20" x14ac:dyDescent="0.25">
      <c r="A73" s="713"/>
      <c r="B73" s="350">
        <v>1000</v>
      </c>
      <c r="C73" s="374">
        <v>500</v>
      </c>
      <c r="D73" s="345" t="s">
        <v>225</v>
      </c>
      <c r="E73" s="345" t="s">
        <v>225</v>
      </c>
      <c r="F73" s="345" t="s">
        <v>225</v>
      </c>
      <c r="G73" s="345" t="s">
        <v>225</v>
      </c>
      <c r="H73" s="345" t="s">
        <v>225</v>
      </c>
      <c r="I73" s="363">
        <v>1000</v>
      </c>
      <c r="J73" s="374">
        <v>500</v>
      </c>
      <c r="K73" s="345" t="s">
        <v>225</v>
      </c>
      <c r="L73" s="345" t="s">
        <v>225</v>
      </c>
      <c r="M73" s="345" t="s">
        <v>225</v>
      </c>
      <c r="N73" s="345" t="s">
        <v>225</v>
      </c>
      <c r="O73" s="345" t="s">
        <v>225</v>
      </c>
      <c r="P73" s="343"/>
      <c r="Q73" s="343"/>
      <c r="R73" s="343"/>
      <c r="S73" s="343"/>
      <c r="T73" s="343"/>
    </row>
    <row r="74" spans="1:20" ht="19.5" thickBot="1" x14ac:dyDescent="0.3">
      <c r="A74" s="714"/>
      <c r="B74" s="347">
        <v>1200</v>
      </c>
      <c r="C74" s="375">
        <v>500</v>
      </c>
      <c r="D74" s="345" t="s">
        <v>225</v>
      </c>
      <c r="E74" s="345" t="s">
        <v>225</v>
      </c>
      <c r="F74" s="345" t="s">
        <v>225</v>
      </c>
      <c r="G74" s="345" t="s">
        <v>225</v>
      </c>
      <c r="H74" s="345" t="s">
        <v>225</v>
      </c>
      <c r="I74" s="362">
        <v>1200</v>
      </c>
      <c r="J74" s="375">
        <v>500</v>
      </c>
      <c r="K74" s="345" t="s">
        <v>225</v>
      </c>
      <c r="L74" s="345" t="s">
        <v>225</v>
      </c>
      <c r="M74" s="345" t="s">
        <v>225</v>
      </c>
      <c r="N74" s="345" t="s">
        <v>225</v>
      </c>
      <c r="O74" s="345" t="s">
        <v>225</v>
      </c>
      <c r="P74" s="343"/>
      <c r="Q74" s="343"/>
      <c r="R74" s="343"/>
      <c r="S74" s="343"/>
      <c r="T74" s="343"/>
    </row>
    <row r="75" spans="1:20" ht="39" customHeight="1" x14ac:dyDescent="0.25">
      <c r="B75" s="715" t="s">
        <v>357</v>
      </c>
      <c r="C75" s="715"/>
      <c r="D75" s="715"/>
      <c r="E75" s="715"/>
      <c r="F75" s="715"/>
      <c r="G75" s="715"/>
      <c r="H75" s="716"/>
      <c r="I75" s="343"/>
      <c r="J75" s="343"/>
      <c r="K75" s="343"/>
      <c r="L75" s="343"/>
      <c r="M75" s="343"/>
      <c r="N75" s="343"/>
      <c r="O75" s="343"/>
      <c r="P75" s="343"/>
      <c r="Q75" s="343"/>
      <c r="R75" s="343"/>
      <c r="S75" s="343"/>
      <c r="T75" s="343"/>
    </row>
    <row r="76" spans="1:20" ht="31.5" x14ac:dyDescent="0.25">
      <c r="B76" s="355" t="s">
        <v>324</v>
      </c>
      <c r="C76" s="355" t="s">
        <v>323</v>
      </c>
      <c r="D76" s="355" t="s">
        <v>322</v>
      </c>
      <c r="E76" s="355" t="s">
        <v>348</v>
      </c>
      <c r="F76" s="355" t="s">
        <v>320</v>
      </c>
      <c r="G76" s="355" t="s">
        <v>319</v>
      </c>
      <c r="H76" s="354" t="s">
        <v>351</v>
      </c>
      <c r="I76" s="343"/>
      <c r="J76" s="343"/>
      <c r="K76" s="343"/>
      <c r="L76" s="343"/>
      <c r="M76" s="343"/>
      <c r="N76" s="343"/>
      <c r="O76" s="343"/>
      <c r="P76" s="343"/>
      <c r="Q76" s="343"/>
      <c r="R76" s="343"/>
      <c r="S76" s="343"/>
      <c r="T76" s="343"/>
    </row>
    <row r="77" spans="1:20" x14ac:dyDescent="0.25">
      <c r="B77" s="353">
        <v>225</v>
      </c>
      <c r="C77" s="373">
        <v>200</v>
      </c>
      <c r="D77" s="345">
        <v>7658.9999999999991</v>
      </c>
      <c r="E77" s="345">
        <v>6703.6153846153838</v>
      </c>
      <c r="F77" s="345">
        <v>5889.7692307692296</v>
      </c>
      <c r="G77" s="345">
        <v>5205.076923076922</v>
      </c>
      <c r="H77" s="345">
        <v>4619.4615384615381</v>
      </c>
      <c r="I77" s="343"/>
      <c r="J77" s="343"/>
      <c r="K77" s="343"/>
      <c r="L77" s="343"/>
      <c r="M77" s="343"/>
      <c r="N77" s="343"/>
      <c r="O77" s="343"/>
      <c r="P77" s="343"/>
      <c r="Q77" s="343"/>
      <c r="R77" s="343"/>
      <c r="S77" s="343"/>
      <c r="T77" s="343"/>
    </row>
    <row r="78" spans="1:20" x14ac:dyDescent="0.25">
      <c r="B78" s="350">
        <v>250</v>
      </c>
      <c r="C78" s="374">
        <v>200</v>
      </c>
      <c r="D78" s="345">
        <v>9090.3076923076915</v>
      </c>
      <c r="E78" s="345">
        <v>7936.7692307692296</v>
      </c>
      <c r="F78" s="345">
        <v>6947.7692307692296</v>
      </c>
      <c r="G78" s="345">
        <v>6093.2307692307686</v>
      </c>
      <c r="H78" s="345">
        <v>5420.9230769230762</v>
      </c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</row>
    <row r="79" spans="1:20" x14ac:dyDescent="0.25">
      <c r="B79" s="353">
        <v>280</v>
      </c>
      <c r="C79" s="373">
        <v>200</v>
      </c>
      <c r="D79" s="345">
        <v>12625.230769230768</v>
      </c>
      <c r="E79" s="345">
        <v>10917.923076923074</v>
      </c>
      <c r="F79" s="345">
        <v>9451.2307692307677</v>
      </c>
      <c r="G79" s="345">
        <v>8230.4615384615372</v>
      </c>
      <c r="H79" s="345">
        <v>7149.4615384615372</v>
      </c>
      <c r="I79" s="343"/>
      <c r="J79" s="343"/>
      <c r="K79" s="343"/>
      <c r="L79" s="343"/>
      <c r="M79" s="343"/>
      <c r="N79" s="343"/>
      <c r="O79" s="343"/>
      <c r="P79" s="343"/>
      <c r="Q79" s="343"/>
      <c r="R79" s="343"/>
      <c r="S79" s="343"/>
      <c r="T79" s="343"/>
    </row>
    <row r="80" spans="1:20" x14ac:dyDescent="0.25">
      <c r="B80" s="350">
        <v>315</v>
      </c>
      <c r="C80" s="374">
        <v>210</v>
      </c>
      <c r="D80" s="345">
        <v>15395.846153846151</v>
      </c>
      <c r="E80" s="345">
        <v>13281.615384615383</v>
      </c>
      <c r="F80" s="345">
        <v>11407.999999999998</v>
      </c>
      <c r="G80" s="345">
        <v>9870.5384615384592</v>
      </c>
      <c r="H80" s="345">
        <v>8623.2307692307677</v>
      </c>
      <c r="I80" s="343"/>
      <c r="J80" s="343"/>
      <c r="K80" s="343"/>
      <c r="L80" s="343"/>
      <c r="M80" s="343"/>
      <c r="N80" s="343"/>
      <c r="O80" s="343"/>
      <c r="P80" s="343"/>
      <c r="Q80" s="343"/>
      <c r="R80" s="343"/>
      <c r="S80" s="343"/>
      <c r="T80" s="343"/>
    </row>
    <row r="81" spans="1:20" x14ac:dyDescent="0.25">
      <c r="B81" s="353">
        <v>355</v>
      </c>
      <c r="C81" s="373">
        <v>250</v>
      </c>
      <c r="D81" s="345">
        <v>21727.923076923074</v>
      </c>
      <c r="E81" s="345">
        <v>18585.769230769227</v>
      </c>
      <c r="F81" s="345">
        <v>15892.999999999998</v>
      </c>
      <c r="G81" s="345">
        <v>13536.384615384613</v>
      </c>
      <c r="H81" s="345">
        <v>11627.384615384613</v>
      </c>
      <c r="I81" s="343"/>
      <c r="J81" s="343"/>
      <c r="K81" s="343"/>
      <c r="L81" s="343"/>
      <c r="M81" s="343"/>
      <c r="N81" s="343"/>
      <c r="O81" s="343"/>
      <c r="P81" s="343"/>
      <c r="Q81" s="343"/>
      <c r="R81" s="343"/>
      <c r="S81" s="343"/>
      <c r="T81" s="343"/>
    </row>
    <row r="82" spans="1:20" x14ac:dyDescent="0.25">
      <c r="B82" s="350">
        <v>400</v>
      </c>
      <c r="C82" s="374">
        <v>290</v>
      </c>
      <c r="D82" s="345">
        <v>30443.15384615384</v>
      </c>
      <c r="E82" s="345">
        <v>25821.923076923074</v>
      </c>
      <c r="F82" s="345">
        <v>21842.923076923074</v>
      </c>
      <c r="G82" s="345">
        <v>18569.846153846152</v>
      </c>
      <c r="H82" s="345">
        <v>15809.846153846151</v>
      </c>
      <c r="I82" s="343"/>
      <c r="J82" s="343"/>
      <c r="K82" s="343"/>
      <c r="L82" s="343"/>
      <c r="M82" s="343"/>
      <c r="N82" s="343"/>
      <c r="O82" s="343"/>
      <c r="P82" s="343"/>
      <c r="Q82" s="343"/>
      <c r="R82" s="343"/>
      <c r="S82" s="343"/>
      <c r="T82" s="343"/>
    </row>
    <row r="83" spans="1:20" x14ac:dyDescent="0.25">
      <c r="B83" s="353">
        <v>450</v>
      </c>
      <c r="C83" s="373">
        <v>325</v>
      </c>
      <c r="D83" s="345">
        <v>40103.153846153837</v>
      </c>
      <c r="E83" s="345">
        <v>33894.923076923071</v>
      </c>
      <c r="F83" s="345">
        <v>28573.076923076918</v>
      </c>
      <c r="G83" s="345">
        <v>24139.38461538461</v>
      </c>
      <c r="H83" s="345">
        <v>20386.846153846149</v>
      </c>
      <c r="I83" s="343"/>
      <c r="J83" s="343"/>
      <c r="K83" s="343"/>
      <c r="L83" s="343"/>
      <c r="M83" s="343"/>
      <c r="N83" s="343"/>
      <c r="O83" s="343"/>
      <c r="P83" s="343"/>
      <c r="Q83" s="343"/>
      <c r="R83" s="343"/>
      <c r="S83" s="343"/>
      <c r="T83" s="343"/>
    </row>
    <row r="84" spans="1:20" x14ac:dyDescent="0.25">
      <c r="B84" s="350">
        <v>500</v>
      </c>
      <c r="C84" s="374">
        <v>315</v>
      </c>
      <c r="D84" s="345">
        <v>48977.615384615376</v>
      </c>
      <c r="E84" s="345">
        <v>41336.307692307688</v>
      </c>
      <c r="F84" s="345">
        <v>34788.38461538461</v>
      </c>
      <c r="G84" s="345">
        <v>29261.307692307688</v>
      </c>
      <c r="H84" s="345">
        <v>24622.38461538461</v>
      </c>
      <c r="I84" s="343"/>
      <c r="J84" s="343"/>
      <c r="K84" s="343"/>
      <c r="L84" s="343"/>
      <c r="M84" s="343"/>
      <c r="N84" s="343"/>
      <c r="O84" s="343"/>
      <c r="P84" s="343"/>
      <c r="Q84" s="343"/>
      <c r="R84" s="343"/>
      <c r="S84" s="343"/>
      <c r="T84" s="343"/>
    </row>
    <row r="85" spans="1:20" x14ac:dyDescent="0.25">
      <c r="B85" s="353">
        <v>560</v>
      </c>
      <c r="C85" s="373">
        <v>345</v>
      </c>
      <c r="D85" s="345">
        <v>76368.846153846142</v>
      </c>
      <c r="E85" s="345">
        <v>64194.76923076922</v>
      </c>
      <c r="F85" s="345">
        <v>53595.307692307681</v>
      </c>
      <c r="G85" s="345">
        <v>44662.461538461532</v>
      </c>
      <c r="H85" s="345">
        <v>37215.769230769227</v>
      </c>
      <c r="I85" s="343"/>
      <c r="J85" s="343"/>
      <c r="K85" s="343"/>
      <c r="L85" s="343"/>
      <c r="M85" s="343"/>
      <c r="N85" s="343"/>
      <c r="O85" s="343"/>
      <c r="P85" s="343"/>
      <c r="Q85" s="343"/>
      <c r="R85" s="343"/>
      <c r="S85" s="343"/>
      <c r="T85" s="343"/>
    </row>
    <row r="86" spans="1:20" x14ac:dyDescent="0.25">
      <c r="B86" s="353">
        <v>630</v>
      </c>
      <c r="C86" s="373">
        <v>425</v>
      </c>
      <c r="D86" s="345">
        <v>103800.76923076922</v>
      </c>
      <c r="E86" s="345">
        <v>86538.384615384595</v>
      </c>
      <c r="F86" s="345">
        <v>72119.153846153829</v>
      </c>
      <c r="G86" s="345">
        <v>59692.076923076915</v>
      </c>
      <c r="H86" s="345">
        <v>49733.076923076915</v>
      </c>
      <c r="I86" s="343"/>
      <c r="J86" s="343"/>
      <c r="K86" s="343"/>
      <c r="L86" s="343"/>
      <c r="M86" s="343"/>
      <c r="N86" s="343"/>
      <c r="O86" s="343"/>
      <c r="P86" s="343"/>
      <c r="Q86" s="343"/>
      <c r="R86" s="343"/>
      <c r="S86" s="343"/>
      <c r="T86" s="343"/>
    </row>
    <row r="87" spans="1:20" x14ac:dyDescent="0.25">
      <c r="B87" s="350">
        <v>710</v>
      </c>
      <c r="C87" s="374">
        <v>510</v>
      </c>
      <c r="D87" s="345">
        <v>177666.15384615381</v>
      </c>
      <c r="E87" s="345">
        <v>150092.69230769228</v>
      </c>
      <c r="F87" s="345">
        <v>126595.53846153844</v>
      </c>
      <c r="G87" s="345">
        <v>107056.15384615383</v>
      </c>
      <c r="H87" s="345">
        <v>90750.923076923063</v>
      </c>
      <c r="I87" s="343"/>
      <c r="J87" s="343"/>
      <c r="K87" s="343"/>
      <c r="L87" s="343"/>
      <c r="M87" s="343"/>
      <c r="N87" s="343"/>
      <c r="O87" s="343"/>
      <c r="P87" s="343"/>
      <c r="Q87" s="343"/>
      <c r="R87" s="343"/>
      <c r="S87" s="343"/>
      <c r="T87" s="343"/>
    </row>
    <row r="88" spans="1:20" x14ac:dyDescent="0.25">
      <c r="B88" s="353">
        <v>800</v>
      </c>
      <c r="C88" s="373">
        <v>570</v>
      </c>
      <c r="D88" s="345" t="s">
        <v>225</v>
      </c>
      <c r="E88" s="345">
        <v>192210.99999999997</v>
      </c>
      <c r="F88" s="345">
        <v>161376.84615384613</v>
      </c>
      <c r="G88" s="345">
        <v>135968.92307692306</v>
      </c>
      <c r="H88" s="345">
        <v>114630.23076923075</v>
      </c>
      <c r="I88" s="343"/>
      <c r="J88" s="343"/>
      <c r="K88" s="343"/>
      <c r="L88" s="343"/>
      <c r="M88" s="343"/>
      <c r="N88" s="343"/>
      <c r="O88" s="343"/>
      <c r="P88" s="343"/>
      <c r="Q88" s="343"/>
      <c r="R88" s="343"/>
      <c r="S88" s="343"/>
      <c r="T88" s="343"/>
    </row>
    <row r="89" spans="1:20" x14ac:dyDescent="0.25">
      <c r="B89" s="350">
        <v>900</v>
      </c>
      <c r="C89" s="374">
        <v>540</v>
      </c>
      <c r="D89" s="345" t="s">
        <v>225</v>
      </c>
      <c r="E89" s="345" t="s">
        <v>225</v>
      </c>
      <c r="F89" s="345">
        <v>276953.61538461532</v>
      </c>
      <c r="G89" s="345">
        <v>232625.53846153841</v>
      </c>
      <c r="H89" s="345">
        <v>194776.3846153846</v>
      </c>
      <c r="I89" s="343"/>
      <c r="J89" s="343"/>
      <c r="K89" s="343"/>
      <c r="L89" s="343"/>
      <c r="M89" s="343"/>
      <c r="N89" s="343"/>
      <c r="O89" s="343"/>
      <c r="P89" s="343"/>
      <c r="Q89" s="343"/>
      <c r="R89" s="343"/>
      <c r="S89" s="343"/>
      <c r="T89" s="343"/>
    </row>
    <row r="90" spans="1:20" x14ac:dyDescent="0.25">
      <c r="B90" s="353">
        <v>1000</v>
      </c>
      <c r="C90" s="373">
        <v>710</v>
      </c>
      <c r="D90" s="345" t="s">
        <v>225</v>
      </c>
      <c r="E90" s="345" t="s">
        <v>225</v>
      </c>
      <c r="F90" s="345">
        <v>352390.07692307688</v>
      </c>
      <c r="G90" s="345">
        <v>295035.15384615381</v>
      </c>
      <c r="H90" s="345">
        <v>246641.38461538457</v>
      </c>
      <c r="I90" s="343"/>
      <c r="J90" s="343"/>
      <c r="K90" s="343"/>
      <c r="L90" s="343"/>
      <c r="M90" s="343"/>
      <c r="N90" s="343"/>
      <c r="O90" s="343"/>
      <c r="P90" s="343"/>
      <c r="Q90" s="343"/>
      <c r="R90" s="343"/>
      <c r="S90" s="343"/>
      <c r="T90" s="343"/>
    </row>
    <row r="91" spans="1:20" ht="18.75" customHeight="1" thickBot="1" x14ac:dyDescent="0.3">
      <c r="B91" s="372">
        <v>1200</v>
      </c>
      <c r="C91" s="371">
        <v>720</v>
      </c>
      <c r="D91" s="345" t="s">
        <v>225</v>
      </c>
      <c r="E91" s="345" t="s">
        <v>225</v>
      </c>
      <c r="F91" s="345" t="s">
        <v>225</v>
      </c>
      <c r="G91" s="345" t="s">
        <v>225</v>
      </c>
      <c r="H91" s="345" t="s">
        <v>225</v>
      </c>
      <c r="I91" s="343"/>
      <c r="J91" s="343"/>
      <c r="K91" s="343"/>
      <c r="L91" s="343"/>
      <c r="M91" s="343"/>
      <c r="N91" s="343"/>
      <c r="O91" s="343"/>
      <c r="P91" s="343"/>
      <c r="Q91" s="343"/>
      <c r="R91" s="343"/>
      <c r="S91" s="343"/>
      <c r="T91" s="343"/>
    </row>
    <row r="92" spans="1:20" ht="39" customHeight="1" x14ac:dyDescent="0.25">
      <c r="A92" s="370"/>
      <c r="B92" s="715" t="s">
        <v>356</v>
      </c>
      <c r="C92" s="715"/>
      <c r="D92" s="715"/>
      <c r="E92" s="715"/>
      <c r="F92" s="715"/>
      <c r="G92" s="716"/>
      <c r="H92" s="343"/>
      <c r="I92" s="343"/>
      <c r="J92" s="343"/>
      <c r="K92" s="343"/>
      <c r="L92" s="343"/>
      <c r="M92" s="343"/>
      <c r="N92" s="343"/>
      <c r="O92" s="343"/>
      <c r="P92" s="343"/>
      <c r="Q92" s="343"/>
      <c r="R92" s="343"/>
      <c r="S92" s="343"/>
      <c r="T92" s="343"/>
    </row>
    <row r="93" spans="1:20" ht="47.25" customHeight="1" x14ac:dyDescent="0.25">
      <c r="A93" s="369"/>
      <c r="B93" s="355" t="s">
        <v>349</v>
      </c>
      <c r="C93" s="355" t="s">
        <v>322</v>
      </c>
      <c r="D93" s="355" t="s">
        <v>348</v>
      </c>
      <c r="E93" s="355" t="s">
        <v>320</v>
      </c>
      <c r="F93" s="355" t="s">
        <v>319</v>
      </c>
      <c r="G93" s="354" t="s">
        <v>351</v>
      </c>
      <c r="H93" s="343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</row>
    <row r="94" spans="1:20" x14ac:dyDescent="0.25">
      <c r="A94" s="369"/>
      <c r="B94" s="353">
        <v>50</v>
      </c>
      <c r="C94" s="345">
        <v>495.3846153846153</v>
      </c>
      <c r="D94" s="345">
        <v>459.99999999999994</v>
      </c>
      <c r="E94" s="345">
        <v>422.84615384615375</v>
      </c>
      <c r="F94" s="345">
        <v>398.07692307692304</v>
      </c>
      <c r="G94" s="345">
        <v>378.61538461538453</v>
      </c>
      <c r="H94" s="343"/>
      <c r="I94" s="343"/>
      <c r="J94" s="343"/>
      <c r="K94" s="343"/>
      <c r="L94" s="343"/>
      <c r="M94" s="343"/>
      <c r="N94" s="343"/>
      <c r="O94" s="343"/>
      <c r="P94" s="343"/>
      <c r="Q94" s="343"/>
      <c r="R94" s="343"/>
      <c r="S94" s="343"/>
      <c r="T94" s="343"/>
    </row>
    <row r="95" spans="1:20" x14ac:dyDescent="0.25">
      <c r="A95" s="369"/>
      <c r="B95" s="350">
        <v>63</v>
      </c>
      <c r="C95" s="345">
        <v>691.7692307692306</v>
      </c>
      <c r="D95" s="345">
        <v>635.15384615384608</v>
      </c>
      <c r="E95" s="345">
        <v>576.76923076923072</v>
      </c>
      <c r="F95" s="345">
        <v>534.30769230769226</v>
      </c>
      <c r="G95" s="345">
        <v>507.76923076923066</v>
      </c>
      <c r="H95" s="343"/>
      <c r="I95" s="343"/>
      <c r="J95" s="343"/>
      <c r="K95" s="343"/>
      <c r="L95" s="343"/>
      <c r="M95" s="343"/>
      <c r="N95" s="343"/>
      <c r="O95" s="343"/>
      <c r="P95" s="343"/>
      <c r="Q95" s="343"/>
      <c r="R95" s="343"/>
      <c r="S95" s="343"/>
      <c r="T95" s="343"/>
    </row>
    <row r="96" spans="1:20" x14ac:dyDescent="0.25">
      <c r="A96" s="369"/>
      <c r="B96" s="353">
        <v>75</v>
      </c>
      <c r="C96" s="345">
        <v>1222.5384615384614</v>
      </c>
      <c r="D96" s="345">
        <v>1098.6923076923076</v>
      </c>
      <c r="E96" s="345">
        <v>962.46153846153834</v>
      </c>
      <c r="F96" s="345">
        <v>861.61538461538453</v>
      </c>
      <c r="G96" s="345">
        <v>780.23076923076906</v>
      </c>
      <c r="H96" s="343"/>
      <c r="I96" s="343"/>
      <c r="J96" s="343"/>
      <c r="K96" s="343"/>
      <c r="L96" s="343"/>
      <c r="M96" s="343"/>
      <c r="N96" s="343"/>
      <c r="O96" s="343"/>
      <c r="P96" s="343"/>
      <c r="Q96" s="343"/>
      <c r="R96" s="343"/>
      <c r="S96" s="343"/>
      <c r="T96" s="343"/>
    </row>
    <row r="97" spans="1:20" x14ac:dyDescent="0.25">
      <c r="A97" s="369"/>
      <c r="B97" s="350">
        <v>90</v>
      </c>
      <c r="C97" s="345">
        <v>1452.5384615384612</v>
      </c>
      <c r="D97" s="345">
        <v>1305.6923076923074</v>
      </c>
      <c r="E97" s="345">
        <v>1157.0769230769229</v>
      </c>
      <c r="F97" s="345">
        <v>1047.3846153846152</v>
      </c>
      <c r="G97" s="345">
        <v>962.46153846153834</v>
      </c>
      <c r="H97" s="343"/>
      <c r="I97" s="343"/>
      <c r="J97" s="343"/>
      <c r="K97" s="343"/>
      <c r="L97" s="343"/>
      <c r="M97" s="343"/>
      <c r="N97" s="343"/>
      <c r="O97" s="343"/>
      <c r="P97" s="343"/>
      <c r="Q97" s="343"/>
      <c r="R97" s="343"/>
      <c r="S97" s="343"/>
      <c r="T97" s="343"/>
    </row>
    <row r="98" spans="1:20" x14ac:dyDescent="0.25">
      <c r="A98" s="369"/>
      <c r="B98" s="353">
        <v>110</v>
      </c>
      <c r="C98" s="345">
        <v>1843.5384615384612</v>
      </c>
      <c r="D98" s="345">
        <v>1652.4615384615381</v>
      </c>
      <c r="E98" s="345">
        <v>1464.9230769230767</v>
      </c>
      <c r="F98" s="345">
        <v>1325.153846153846</v>
      </c>
      <c r="G98" s="345">
        <v>1201.3076923076922</v>
      </c>
      <c r="H98" s="344"/>
      <c r="I98" s="344"/>
      <c r="J98" s="344"/>
      <c r="K98" s="367"/>
      <c r="L98" s="367"/>
      <c r="M98" s="367"/>
      <c r="N98" s="367"/>
      <c r="O98" s="343"/>
      <c r="P98" s="343"/>
      <c r="Q98" s="343"/>
      <c r="R98" s="343"/>
      <c r="S98" s="343"/>
      <c r="T98" s="343"/>
    </row>
    <row r="99" spans="1:20" x14ac:dyDescent="0.25">
      <c r="A99" s="369"/>
      <c r="B99" s="350">
        <v>125</v>
      </c>
      <c r="C99" s="345">
        <v>2314.1538461538457</v>
      </c>
      <c r="D99" s="345">
        <v>2050.538461538461</v>
      </c>
      <c r="E99" s="345">
        <v>1788.6923076923074</v>
      </c>
      <c r="F99" s="345">
        <v>1613.5384615384612</v>
      </c>
      <c r="G99" s="345">
        <v>1456.0769230769229</v>
      </c>
      <c r="H99" s="344"/>
      <c r="I99" s="344"/>
      <c r="J99" s="344"/>
      <c r="K99" s="367"/>
      <c r="L99" s="367"/>
      <c r="M99" s="367"/>
      <c r="N99" s="367"/>
      <c r="O99" s="343"/>
      <c r="P99" s="343"/>
      <c r="Q99" s="343"/>
      <c r="R99" s="343"/>
      <c r="S99" s="343"/>
      <c r="T99" s="343"/>
    </row>
    <row r="100" spans="1:20" x14ac:dyDescent="0.25">
      <c r="A100" s="369"/>
      <c r="B100" s="353">
        <v>140</v>
      </c>
      <c r="C100" s="345">
        <v>2779.4615384615381</v>
      </c>
      <c r="D100" s="345">
        <v>2460.9999999999995</v>
      </c>
      <c r="E100" s="345">
        <v>2142.538461538461</v>
      </c>
      <c r="F100" s="345">
        <v>1914.3076923076919</v>
      </c>
      <c r="G100" s="345">
        <v>1726.7692307692305</v>
      </c>
      <c r="H100" s="344"/>
      <c r="I100" s="344"/>
      <c r="J100" s="344"/>
      <c r="K100" s="367"/>
      <c r="L100" s="367"/>
      <c r="M100" s="367"/>
      <c r="N100" s="367"/>
      <c r="O100" s="343"/>
      <c r="P100" s="343"/>
      <c r="Q100" s="343"/>
      <c r="R100" s="343"/>
      <c r="S100" s="343"/>
      <c r="T100" s="343"/>
    </row>
    <row r="101" spans="1:20" x14ac:dyDescent="0.25">
      <c r="A101" s="369"/>
      <c r="B101" s="350">
        <v>160</v>
      </c>
      <c r="C101" s="345">
        <v>3495.9999999999995</v>
      </c>
      <c r="D101" s="345">
        <v>3064.3076923076919</v>
      </c>
      <c r="E101" s="345">
        <v>2728.1538461538457</v>
      </c>
      <c r="F101" s="345">
        <v>2360.1538461538457</v>
      </c>
      <c r="G101" s="345">
        <v>2114.2307692307691</v>
      </c>
      <c r="H101" s="344"/>
      <c r="I101" s="344"/>
      <c r="J101" s="344"/>
      <c r="K101" s="367"/>
      <c r="L101" s="367"/>
      <c r="M101" s="367"/>
      <c r="N101" s="367"/>
      <c r="O101" s="343"/>
      <c r="P101" s="343"/>
      <c r="Q101" s="343"/>
      <c r="R101" s="343"/>
      <c r="S101" s="343"/>
      <c r="T101" s="343"/>
    </row>
    <row r="102" spans="1:20" x14ac:dyDescent="0.25">
      <c r="A102" s="369"/>
      <c r="B102" s="353">
        <v>180</v>
      </c>
      <c r="C102" s="345">
        <v>4274.4615384615381</v>
      </c>
      <c r="D102" s="345">
        <v>3740.1538461538457</v>
      </c>
      <c r="E102" s="345">
        <v>3212.9230769230762</v>
      </c>
      <c r="F102" s="345">
        <v>2830.7692307692305</v>
      </c>
      <c r="G102" s="345">
        <v>2512.3076923076919</v>
      </c>
      <c r="H102" s="344"/>
      <c r="I102" s="344"/>
      <c r="J102" s="344"/>
      <c r="K102" s="367"/>
      <c r="L102" s="367"/>
      <c r="M102" s="367"/>
      <c r="N102" s="367"/>
      <c r="O102" s="343"/>
      <c r="P102" s="343"/>
      <c r="Q102" s="343"/>
      <c r="R102" s="343"/>
      <c r="S102" s="343"/>
      <c r="T102" s="343"/>
    </row>
    <row r="103" spans="1:20" x14ac:dyDescent="0.25">
      <c r="A103" s="369"/>
      <c r="B103" s="350">
        <v>200</v>
      </c>
      <c r="C103" s="345">
        <v>5128.9999999999991</v>
      </c>
      <c r="D103" s="345">
        <v>4451.3846153846143</v>
      </c>
      <c r="E103" s="345">
        <v>3819.76923076923</v>
      </c>
      <c r="F103" s="345">
        <v>3361.538461538461</v>
      </c>
      <c r="G103" s="345">
        <v>2966.9999999999995</v>
      </c>
      <c r="H103" s="344"/>
      <c r="I103" s="344"/>
      <c r="J103" s="344"/>
      <c r="K103" s="367"/>
      <c r="L103" s="367"/>
      <c r="M103" s="367"/>
      <c r="N103" s="367"/>
      <c r="O103" s="343"/>
      <c r="P103" s="343"/>
      <c r="Q103" s="343"/>
      <c r="R103" s="343"/>
      <c r="S103" s="343"/>
      <c r="T103" s="343"/>
    </row>
    <row r="104" spans="1:20" x14ac:dyDescent="0.25">
      <c r="A104" s="369"/>
      <c r="B104" s="353">
        <v>225</v>
      </c>
      <c r="C104" s="345">
        <v>6324.9999999999991</v>
      </c>
      <c r="D104" s="345">
        <v>5475.7692307692296</v>
      </c>
      <c r="E104" s="345">
        <v>4668.9999999999991</v>
      </c>
      <c r="F104" s="345">
        <v>4069.2307692307686</v>
      </c>
      <c r="G104" s="345">
        <v>3559.6923076923072</v>
      </c>
      <c r="H104" s="344"/>
      <c r="I104" s="344"/>
      <c r="J104" s="344"/>
      <c r="K104" s="367"/>
      <c r="L104" s="367"/>
      <c r="M104" s="367"/>
      <c r="N104" s="367"/>
      <c r="O104" s="343"/>
      <c r="P104" s="343"/>
      <c r="Q104" s="343"/>
      <c r="R104" s="343"/>
      <c r="S104" s="343"/>
      <c r="T104" s="343"/>
    </row>
    <row r="105" spans="1:20" x14ac:dyDescent="0.25">
      <c r="A105" s="369"/>
      <c r="B105" s="350">
        <v>250</v>
      </c>
      <c r="C105" s="345">
        <v>7917.3076923076906</v>
      </c>
      <c r="D105" s="345">
        <v>6884.076923076922</v>
      </c>
      <c r="E105" s="345">
        <v>5891.538461538461</v>
      </c>
      <c r="F105" s="345">
        <v>5137.8461538461534</v>
      </c>
      <c r="G105" s="345">
        <v>4545.1538461538457</v>
      </c>
      <c r="H105" s="344"/>
      <c r="I105" s="344"/>
      <c r="J105" s="344"/>
      <c r="K105" s="367"/>
      <c r="L105" s="367"/>
      <c r="M105" s="367"/>
      <c r="N105" s="367"/>
      <c r="O105" s="343"/>
      <c r="P105" s="343"/>
      <c r="Q105" s="343"/>
      <c r="R105" s="343"/>
      <c r="S105" s="343"/>
      <c r="T105" s="343"/>
    </row>
    <row r="106" spans="1:20" x14ac:dyDescent="0.25">
      <c r="A106" s="369"/>
      <c r="B106" s="353">
        <v>280</v>
      </c>
      <c r="C106" s="345">
        <v>10871.923076923074</v>
      </c>
      <c r="D106" s="345">
        <v>9369.8461538461524</v>
      </c>
      <c r="E106" s="345">
        <v>7942.076923076922</v>
      </c>
      <c r="F106" s="345">
        <v>6889.3846153846143</v>
      </c>
      <c r="G106" s="345">
        <v>5958.7692307692296</v>
      </c>
      <c r="H106" s="344"/>
      <c r="I106" s="344"/>
      <c r="J106" s="344"/>
      <c r="K106" s="367"/>
      <c r="L106" s="367"/>
      <c r="M106" s="367"/>
      <c r="N106" s="367"/>
      <c r="O106" s="343"/>
      <c r="P106" s="343"/>
      <c r="Q106" s="343"/>
      <c r="R106" s="343"/>
      <c r="S106" s="343"/>
      <c r="T106" s="343"/>
    </row>
    <row r="107" spans="1:20" x14ac:dyDescent="0.25">
      <c r="A107" s="369"/>
      <c r="B107" s="350">
        <v>315</v>
      </c>
      <c r="C107" s="345">
        <v>14374.999999999998</v>
      </c>
      <c r="D107" s="345">
        <v>12331.538461538459</v>
      </c>
      <c r="E107" s="345">
        <v>10335.846153846152</v>
      </c>
      <c r="F107" s="345">
        <v>8874.4615384615372</v>
      </c>
      <c r="G107" s="345">
        <v>7690.8461538461524</v>
      </c>
      <c r="H107" s="344"/>
      <c r="I107" s="344"/>
      <c r="J107" s="344"/>
      <c r="K107" s="367"/>
      <c r="L107" s="367"/>
      <c r="M107" s="367"/>
      <c r="N107" s="367"/>
      <c r="O107" s="343"/>
      <c r="P107" s="343"/>
      <c r="Q107" s="343"/>
      <c r="R107" s="343"/>
      <c r="S107" s="343"/>
      <c r="T107" s="343"/>
    </row>
    <row r="108" spans="1:20" x14ac:dyDescent="0.25">
      <c r="A108" s="369"/>
      <c r="B108" s="353">
        <v>355</v>
      </c>
      <c r="C108" s="345">
        <v>20606.230769230766</v>
      </c>
      <c r="D108" s="345">
        <v>17538.384615384613</v>
      </c>
      <c r="E108" s="345">
        <v>14647.461538461535</v>
      </c>
      <c r="F108" s="345">
        <v>12388.153846153844</v>
      </c>
      <c r="G108" s="345">
        <v>10556.999999999998</v>
      </c>
      <c r="H108" s="344"/>
      <c r="I108" s="344"/>
      <c r="J108" s="344"/>
      <c r="K108" s="367"/>
      <c r="L108" s="367"/>
      <c r="M108" s="367"/>
      <c r="N108" s="367"/>
      <c r="O108" s="343"/>
      <c r="P108" s="343"/>
      <c r="Q108" s="343"/>
      <c r="R108" s="343"/>
      <c r="S108" s="343"/>
      <c r="T108" s="343"/>
    </row>
    <row r="109" spans="1:20" x14ac:dyDescent="0.25">
      <c r="A109" s="369"/>
      <c r="B109" s="350">
        <v>400</v>
      </c>
      <c r="C109" s="345">
        <v>25775.923076923074</v>
      </c>
      <c r="D109" s="345">
        <v>21830.538461538457</v>
      </c>
      <c r="E109" s="345">
        <v>18111.615384615383</v>
      </c>
      <c r="F109" s="345">
        <v>15367.538461538459</v>
      </c>
      <c r="G109" s="345">
        <v>13051.615384615383</v>
      </c>
      <c r="H109" s="344"/>
      <c r="I109" s="344"/>
      <c r="J109" s="344"/>
      <c r="K109" s="367"/>
      <c r="L109" s="367"/>
      <c r="M109" s="367"/>
      <c r="N109" s="367"/>
      <c r="O109" s="343"/>
      <c r="P109" s="343"/>
      <c r="Q109" s="343"/>
      <c r="R109" s="343"/>
      <c r="S109" s="343"/>
      <c r="T109" s="343"/>
    </row>
    <row r="110" spans="1:20" x14ac:dyDescent="0.25">
      <c r="A110" s="369"/>
      <c r="B110" s="353">
        <v>450</v>
      </c>
      <c r="C110" s="345">
        <v>34307.153846153844</v>
      </c>
      <c r="D110" s="345">
        <v>29105.615384615379</v>
      </c>
      <c r="E110" s="345">
        <v>24213.692307692305</v>
      </c>
      <c r="F110" s="345">
        <v>20563.769230769227</v>
      </c>
      <c r="G110" s="345">
        <v>17476.461538461535</v>
      </c>
      <c r="H110" s="344"/>
      <c r="I110" s="344"/>
      <c r="J110" s="344"/>
      <c r="K110" s="367"/>
      <c r="L110" s="367"/>
      <c r="M110" s="367"/>
      <c r="N110" s="367"/>
      <c r="O110" s="343"/>
      <c r="P110" s="343"/>
      <c r="Q110" s="343"/>
      <c r="R110" s="343"/>
      <c r="S110" s="343"/>
      <c r="T110" s="343"/>
    </row>
    <row r="111" spans="1:20" x14ac:dyDescent="0.25">
      <c r="A111" s="369"/>
      <c r="B111" s="350">
        <v>500</v>
      </c>
      <c r="C111" s="345">
        <v>44131.692307692298</v>
      </c>
      <c r="D111" s="345">
        <v>37330.769230769227</v>
      </c>
      <c r="E111" s="345">
        <v>30947.38461538461</v>
      </c>
      <c r="F111" s="345">
        <v>26117.38461538461</v>
      </c>
      <c r="G111" s="345">
        <v>22058.769230769227</v>
      </c>
      <c r="H111" s="344"/>
      <c r="I111" s="344"/>
      <c r="J111" s="344"/>
      <c r="K111" s="367"/>
      <c r="L111" s="367"/>
      <c r="M111" s="367"/>
      <c r="N111" s="367"/>
      <c r="O111" s="343"/>
      <c r="P111" s="343"/>
      <c r="Q111" s="343"/>
      <c r="R111" s="343"/>
      <c r="S111" s="343"/>
      <c r="T111" s="343"/>
    </row>
    <row r="112" spans="1:20" x14ac:dyDescent="0.25">
      <c r="A112" s="369"/>
      <c r="B112" s="353">
        <v>560</v>
      </c>
      <c r="C112" s="345">
        <v>79369.461538461532</v>
      </c>
      <c r="D112" s="345">
        <v>66678.76923076922</v>
      </c>
      <c r="E112" s="345">
        <v>54656.846153846142</v>
      </c>
      <c r="F112" s="345">
        <v>45508.153846153837</v>
      </c>
      <c r="G112" s="345">
        <v>37884.538461538454</v>
      </c>
      <c r="H112" s="344"/>
      <c r="I112" s="344"/>
      <c r="J112" s="344"/>
      <c r="K112" s="367"/>
      <c r="L112" s="367"/>
      <c r="M112" s="367"/>
      <c r="N112" s="367"/>
      <c r="O112" s="343"/>
      <c r="P112" s="343"/>
      <c r="Q112" s="343"/>
      <c r="R112" s="343"/>
      <c r="S112" s="343"/>
      <c r="T112" s="343"/>
    </row>
    <row r="113" spans="1:20" x14ac:dyDescent="0.25">
      <c r="A113" s="369"/>
      <c r="B113" s="350">
        <v>630</v>
      </c>
      <c r="C113" s="345">
        <v>108296.3846153846</v>
      </c>
      <c r="D113" s="345">
        <v>90598.76923076922</v>
      </c>
      <c r="E113" s="345">
        <v>74486.38461538461</v>
      </c>
      <c r="F113" s="345">
        <v>61970.846153846142</v>
      </c>
      <c r="G113" s="345">
        <v>51937.538461538454</v>
      </c>
      <c r="H113" s="344"/>
      <c r="I113" s="344"/>
      <c r="J113" s="344"/>
      <c r="K113" s="367"/>
      <c r="L113" s="367"/>
      <c r="M113" s="367"/>
      <c r="N113" s="367"/>
      <c r="O113" s="343"/>
      <c r="P113" s="343"/>
      <c r="Q113" s="343"/>
      <c r="R113" s="343"/>
      <c r="S113" s="343"/>
      <c r="T113" s="343"/>
    </row>
    <row r="114" spans="1:20" ht="18.75" customHeight="1" x14ac:dyDescent="0.25">
      <c r="A114" s="369"/>
      <c r="B114" s="353">
        <v>710</v>
      </c>
      <c r="C114" s="345" t="s">
        <v>225</v>
      </c>
      <c r="D114" s="345" t="s">
        <v>225</v>
      </c>
      <c r="E114" s="345" t="s">
        <v>225</v>
      </c>
      <c r="F114" s="345" t="s">
        <v>225</v>
      </c>
      <c r="G114" s="345" t="s">
        <v>225</v>
      </c>
      <c r="H114" s="344"/>
      <c r="I114" s="344"/>
      <c r="J114" s="344"/>
      <c r="K114" s="367"/>
      <c r="L114" s="367"/>
      <c r="M114" s="367"/>
      <c r="N114" s="367"/>
      <c r="O114" s="343"/>
      <c r="P114" s="343"/>
      <c r="Q114" s="343"/>
      <c r="R114" s="343"/>
      <c r="S114" s="343"/>
      <c r="T114" s="343"/>
    </row>
    <row r="115" spans="1:20" ht="18.75" customHeight="1" x14ac:dyDescent="0.25">
      <c r="A115" s="369"/>
      <c r="B115" s="350">
        <v>800</v>
      </c>
      <c r="C115" s="345" t="s">
        <v>225</v>
      </c>
      <c r="D115" s="345" t="s">
        <v>225</v>
      </c>
      <c r="E115" s="345" t="s">
        <v>225</v>
      </c>
      <c r="F115" s="345" t="s">
        <v>225</v>
      </c>
      <c r="G115" s="345" t="s">
        <v>225</v>
      </c>
      <c r="H115" s="344"/>
      <c r="I115" s="344"/>
      <c r="J115" s="344"/>
      <c r="K115" s="367"/>
      <c r="L115" s="367"/>
      <c r="M115" s="367"/>
      <c r="N115" s="343"/>
      <c r="O115" s="343"/>
      <c r="P115" s="343"/>
      <c r="Q115" s="343"/>
      <c r="R115" s="343"/>
      <c r="S115" s="343"/>
      <c r="T115" s="343"/>
    </row>
    <row r="116" spans="1:20" ht="18.75" customHeight="1" thickBot="1" x14ac:dyDescent="0.3">
      <c r="A116" s="368"/>
      <c r="B116" s="347">
        <v>900</v>
      </c>
      <c r="C116" s="345" t="s">
        <v>225</v>
      </c>
      <c r="D116" s="345" t="s">
        <v>225</v>
      </c>
      <c r="E116" s="345" t="s">
        <v>225</v>
      </c>
      <c r="F116" s="345" t="s">
        <v>225</v>
      </c>
      <c r="G116" s="345" t="s">
        <v>225</v>
      </c>
      <c r="H116" s="344"/>
      <c r="I116" s="344"/>
      <c r="J116" s="344"/>
      <c r="K116" s="367"/>
      <c r="L116" s="367"/>
      <c r="M116" s="367"/>
      <c r="N116" s="343"/>
      <c r="O116" s="343"/>
      <c r="P116" s="343"/>
      <c r="Q116" s="343"/>
      <c r="R116" s="343"/>
      <c r="S116" s="343"/>
      <c r="T116" s="343"/>
    </row>
    <row r="117" spans="1:20" ht="39" customHeight="1" x14ac:dyDescent="0.25">
      <c r="A117" s="351"/>
      <c r="B117" s="717" t="s">
        <v>355</v>
      </c>
      <c r="C117" s="718"/>
      <c r="D117" s="718"/>
      <c r="E117" s="718"/>
      <c r="F117" s="719"/>
      <c r="G117" s="344"/>
      <c r="H117" s="344"/>
      <c r="I117" s="367"/>
      <c r="J117" s="367"/>
      <c r="K117" s="367"/>
      <c r="L117" s="367"/>
      <c r="M117" s="343"/>
      <c r="N117" s="343"/>
      <c r="O117" s="343"/>
      <c r="P117" s="343"/>
      <c r="Q117" s="343"/>
      <c r="R117" s="343"/>
      <c r="S117" s="343"/>
      <c r="T117" s="343"/>
    </row>
    <row r="118" spans="1:20" ht="31.5" x14ac:dyDescent="0.25">
      <c r="A118" s="351"/>
      <c r="B118" s="361" t="s">
        <v>349</v>
      </c>
      <c r="C118" s="355" t="s">
        <v>322</v>
      </c>
      <c r="D118" s="355" t="s">
        <v>348</v>
      </c>
      <c r="E118" s="355" t="s">
        <v>320</v>
      </c>
      <c r="F118" s="354" t="s">
        <v>319</v>
      </c>
      <c r="G118" s="344"/>
      <c r="H118" s="367"/>
      <c r="I118" s="367"/>
      <c r="J118" s="367"/>
      <c r="K118" s="367"/>
      <c r="L118" s="367"/>
      <c r="M118" s="343"/>
      <c r="N118" s="343"/>
      <c r="O118" s="343"/>
      <c r="P118" s="343"/>
      <c r="Q118" s="343"/>
      <c r="R118" s="343"/>
      <c r="S118" s="343"/>
      <c r="T118" s="343"/>
    </row>
    <row r="119" spans="1:20" x14ac:dyDescent="0.25">
      <c r="A119" s="351"/>
      <c r="B119" s="353" t="s">
        <v>341</v>
      </c>
      <c r="C119" s="345">
        <v>21290.923076923074</v>
      </c>
      <c r="D119" s="345">
        <v>19247.461538461535</v>
      </c>
      <c r="E119" s="345">
        <v>16400.769230769227</v>
      </c>
      <c r="F119" s="345">
        <v>14941.153846153844</v>
      </c>
      <c r="G119" s="344"/>
      <c r="H119" s="367"/>
      <c r="I119" s="367"/>
      <c r="J119" s="367"/>
      <c r="K119" s="367"/>
      <c r="L119" s="367"/>
      <c r="M119" s="343"/>
      <c r="N119" s="343"/>
      <c r="O119" s="343"/>
      <c r="P119" s="343"/>
      <c r="Q119" s="343"/>
      <c r="R119" s="343"/>
      <c r="S119" s="343"/>
      <c r="T119" s="343"/>
    </row>
    <row r="120" spans="1:20" x14ac:dyDescent="0.25">
      <c r="A120" s="351"/>
      <c r="B120" s="350" t="s">
        <v>340</v>
      </c>
      <c r="C120" s="345">
        <v>21565.153846153844</v>
      </c>
      <c r="D120" s="345">
        <v>19521.692307692305</v>
      </c>
      <c r="E120" s="345">
        <v>16039.846153846151</v>
      </c>
      <c r="F120" s="345">
        <v>14580.230769230768</v>
      </c>
      <c r="G120" s="344"/>
      <c r="H120" s="344"/>
      <c r="I120" s="344"/>
      <c r="J120" s="367"/>
      <c r="K120" s="367"/>
      <c r="L120" s="367"/>
      <c r="M120" s="367"/>
      <c r="N120" s="367"/>
      <c r="O120" s="343"/>
      <c r="P120" s="343"/>
      <c r="Q120" s="343"/>
      <c r="R120" s="343"/>
      <c r="S120" s="343"/>
      <c r="T120" s="343"/>
    </row>
    <row r="121" spans="1:20" x14ac:dyDescent="0.25">
      <c r="A121" s="351"/>
      <c r="B121" s="353" t="s">
        <v>339</v>
      </c>
      <c r="C121" s="345">
        <v>19116.538461538457</v>
      </c>
      <c r="D121" s="345">
        <v>17073.076923076922</v>
      </c>
      <c r="E121" s="345">
        <v>14215.769230769229</v>
      </c>
      <c r="F121" s="345">
        <v>12754.384615384613</v>
      </c>
      <c r="G121" s="344"/>
      <c r="H121" s="344"/>
      <c r="I121" s="344"/>
      <c r="J121" s="367"/>
      <c r="K121" s="367"/>
      <c r="L121" s="367"/>
      <c r="M121" s="367"/>
      <c r="N121" s="367"/>
      <c r="O121" s="343"/>
      <c r="P121" s="343"/>
      <c r="Q121" s="343"/>
      <c r="R121" s="343"/>
      <c r="S121" s="343"/>
      <c r="T121" s="343"/>
    </row>
    <row r="122" spans="1:20" x14ac:dyDescent="0.25">
      <c r="A122" s="351"/>
      <c r="B122" s="350" t="s">
        <v>338</v>
      </c>
      <c r="C122" s="345">
        <v>37318.38461538461</v>
      </c>
      <c r="D122" s="345">
        <v>33374.769230769227</v>
      </c>
      <c r="E122" s="345">
        <v>27847.692307692305</v>
      </c>
      <c r="F122" s="345">
        <v>25103.615384615379</v>
      </c>
      <c r="G122" s="344"/>
      <c r="H122" s="344"/>
      <c r="I122" s="344"/>
      <c r="J122" s="367"/>
      <c r="K122" s="367"/>
      <c r="L122" s="367"/>
      <c r="M122" s="367"/>
      <c r="N122" s="367"/>
      <c r="O122" s="343"/>
      <c r="P122" s="343"/>
      <c r="Q122" s="343"/>
      <c r="R122" s="343"/>
      <c r="S122" s="343"/>
      <c r="T122" s="343"/>
    </row>
    <row r="123" spans="1:20" x14ac:dyDescent="0.25">
      <c r="A123" s="351"/>
      <c r="B123" s="353" t="s">
        <v>337</v>
      </c>
      <c r="C123" s="345">
        <v>37590.846153846149</v>
      </c>
      <c r="D123" s="345">
        <v>33648.999999999993</v>
      </c>
      <c r="E123" s="345">
        <v>27488.538461538457</v>
      </c>
      <c r="F123" s="345">
        <v>24742.692307692305</v>
      </c>
      <c r="G123" s="344"/>
      <c r="H123" s="344"/>
      <c r="I123" s="344"/>
      <c r="J123" s="367"/>
      <c r="K123" s="367"/>
      <c r="L123" s="367"/>
      <c r="M123" s="367"/>
      <c r="N123" s="367"/>
      <c r="O123" s="343"/>
      <c r="P123" s="343"/>
      <c r="Q123" s="343"/>
      <c r="R123" s="343"/>
      <c r="S123" s="343"/>
      <c r="T123" s="343"/>
    </row>
    <row r="124" spans="1:20" x14ac:dyDescent="0.25">
      <c r="A124" s="351"/>
      <c r="B124" s="350" t="s">
        <v>336</v>
      </c>
      <c r="C124" s="345">
        <v>35142.230769230766</v>
      </c>
      <c r="D124" s="345">
        <v>31200.38461538461</v>
      </c>
      <c r="E124" s="345">
        <v>25662.692307692305</v>
      </c>
      <c r="F124" s="345">
        <v>22918.615384615379</v>
      </c>
      <c r="G124" s="344"/>
      <c r="H124" s="344"/>
      <c r="I124" s="344"/>
      <c r="J124" s="367"/>
      <c r="K124" s="367"/>
      <c r="L124" s="367"/>
      <c r="M124" s="367"/>
      <c r="N124" s="367"/>
      <c r="O124" s="343"/>
      <c r="P124" s="343"/>
      <c r="Q124" s="343"/>
      <c r="R124" s="343"/>
      <c r="S124" s="343"/>
      <c r="T124" s="343"/>
    </row>
    <row r="125" spans="1:20" x14ac:dyDescent="0.25">
      <c r="A125" s="351"/>
      <c r="B125" s="353" t="s">
        <v>335</v>
      </c>
      <c r="C125" s="345">
        <v>32838.692307692305</v>
      </c>
      <c r="D125" s="345">
        <v>28895.076923076918</v>
      </c>
      <c r="E125" s="345">
        <v>23679.38461538461</v>
      </c>
      <c r="F125" s="345">
        <v>20935.307692307688</v>
      </c>
      <c r="G125" s="344"/>
      <c r="H125" s="344"/>
      <c r="I125" s="344"/>
      <c r="J125" s="367"/>
      <c r="K125" s="367"/>
      <c r="L125" s="367"/>
      <c r="M125" s="367"/>
      <c r="N125" s="367"/>
      <c r="O125" s="343"/>
      <c r="P125" s="343"/>
      <c r="Q125" s="343"/>
      <c r="R125" s="343"/>
      <c r="S125" s="343"/>
      <c r="T125" s="343"/>
    </row>
    <row r="126" spans="1:20" x14ac:dyDescent="0.25">
      <c r="A126" s="351"/>
      <c r="B126" s="350" t="s">
        <v>334</v>
      </c>
      <c r="C126" s="345">
        <v>62715.692307692298</v>
      </c>
      <c r="D126" s="345">
        <v>55912.999999999993</v>
      </c>
      <c r="E126" s="345">
        <v>47601.153846153837</v>
      </c>
      <c r="F126" s="345">
        <v>42767.615384615376</v>
      </c>
      <c r="G126" s="344"/>
      <c r="H126" s="344"/>
      <c r="I126" s="344"/>
      <c r="J126" s="367"/>
      <c r="K126" s="367"/>
      <c r="L126" s="367"/>
      <c r="M126" s="367"/>
      <c r="N126" s="367"/>
      <c r="O126" s="343"/>
      <c r="P126" s="343"/>
      <c r="Q126" s="343"/>
      <c r="R126" s="343"/>
      <c r="S126" s="343"/>
      <c r="T126" s="343"/>
    </row>
    <row r="127" spans="1:20" x14ac:dyDescent="0.25">
      <c r="A127" s="351"/>
      <c r="B127" s="353" t="s">
        <v>333</v>
      </c>
      <c r="C127" s="345">
        <v>62988.153846153837</v>
      </c>
      <c r="D127" s="345">
        <v>56187.230769230759</v>
      </c>
      <c r="E127" s="345">
        <v>47240.230769230759</v>
      </c>
      <c r="F127" s="345">
        <v>42406.692307692298</v>
      </c>
      <c r="G127" s="344"/>
      <c r="H127" s="344"/>
      <c r="I127" s="344"/>
      <c r="J127" s="367"/>
      <c r="K127" s="367"/>
      <c r="L127" s="367"/>
      <c r="M127" s="367"/>
      <c r="N127" s="367"/>
      <c r="O127" s="343"/>
      <c r="P127" s="343"/>
      <c r="Q127" s="343"/>
      <c r="R127" s="343"/>
      <c r="S127" s="343"/>
      <c r="T127" s="343"/>
    </row>
    <row r="128" spans="1:20" x14ac:dyDescent="0.25">
      <c r="A128" s="351"/>
      <c r="B128" s="350" t="s">
        <v>332</v>
      </c>
      <c r="C128" s="345">
        <v>60539.538461538454</v>
      </c>
      <c r="D128" s="345">
        <v>53738.615384615376</v>
      </c>
      <c r="E128" s="345">
        <v>45414.38461538461</v>
      </c>
      <c r="F128" s="345">
        <v>40582.615384615376</v>
      </c>
      <c r="G128" s="344"/>
      <c r="H128" s="344"/>
      <c r="I128" s="344"/>
      <c r="J128" s="367"/>
      <c r="K128" s="367"/>
      <c r="L128" s="367"/>
      <c r="M128" s="367"/>
      <c r="N128" s="367"/>
      <c r="O128" s="343"/>
      <c r="P128" s="343"/>
      <c r="Q128" s="343"/>
      <c r="R128" s="343"/>
      <c r="S128" s="343"/>
      <c r="T128" s="343"/>
    </row>
    <row r="129" spans="1:20" x14ac:dyDescent="0.25">
      <c r="A129" s="351"/>
      <c r="B129" s="353" t="s">
        <v>331</v>
      </c>
      <c r="C129" s="345">
        <v>58235.999999999993</v>
      </c>
      <c r="D129" s="345">
        <v>51433.307692307681</v>
      </c>
      <c r="E129" s="345">
        <v>43431.076923076915</v>
      </c>
      <c r="F129" s="345">
        <v>38597.538461538454</v>
      </c>
      <c r="G129" s="344"/>
      <c r="H129" s="344"/>
      <c r="I129" s="344"/>
      <c r="J129" s="367"/>
      <c r="K129" s="367"/>
      <c r="L129" s="367"/>
      <c r="M129" s="367"/>
      <c r="N129" s="367"/>
      <c r="O129" s="343"/>
      <c r="P129" s="343"/>
      <c r="Q129" s="343"/>
      <c r="R129" s="343"/>
      <c r="S129" s="343"/>
      <c r="T129" s="343"/>
    </row>
    <row r="130" spans="1:20" x14ac:dyDescent="0.25">
      <c r="A130" s="351"/>
      <c r="B130" s="350" t="s">
        <v>330</v>
      </c>
      <c r="C130" s="345">
        <v>54890.38461538461</v>
      </c>
      <c r="D130" s="345">
        <v>48087.692307692298</v>
      </c>
      <c r="E130" s="345">
        <v>41060.307692307688</v>
      </c>
      <c r="F130" s="345">
        <v>36226.769230769227</v>
      </c>
      <c r="G130" s="344"/>
      <c r="H130" s="344"/>
      <c r="I130" s="344"/>
      <c r="J130" s="367"/>
      <c r="K130" s="367"/>
      <c r="L130" s="367"/>
      <c r="M130" s="367"/>
      <c r="N130" s="367"/>
      <c r="O130" s="343"/>
      <c r="P130" s="343"/>
      <c r="Q130" s="343"/>
      <c r="R130" s="343"/>
      <c r="S130" s="343"/>
      <c r="T130" s="343"/>
    </row>
    <row r="131" spans="1:20" x14ac:dyDescent="0.25">
      <c r="A131" s="351"/>
      <c r="B131" s="353" t="s">
        <v>329</v>
      </c>
      <c r="C131" s="345">
        <v>141909.99999999997</v>
      </c>
      <c r="D131" s="345">
        <v>124212.3846153846</v>
      </c>
      <c r="E131" s="345">
        <v>99103.461538461517</v>
      </c>
      <c r="F131" s="345">
        <v>86586.153846153829</v>
      </c>
      <c r="G131" s="344"/>
      <c r="H131" s="344"/>
      <c r="I131" s="344"/>
      <c r="J131" s="367"/>
      <c r="K131" s="367"/>
      <c r="L131" s="367"/>
      <c r="M131" s="367"/>
      <c r="N131" s="367"/>
      <c r="O131" s="343"/>
      <c r="P131" s="343"/>
      <c r="Q131" s="343"/>
      <c r="R131" s="343"/>
      <c r="S131" s="343"/>
      <c r="T131" s="343"/>
    </row>
    <row r="132" spans="1:20" x14ac:dyDescent="0.25">
      <c r="A132" s="351"/>
      <c r="B132" s="350" t="s">
        <v>328</v>
      </c>
      <c r="C132" s="345">
        <v>139604.69230769228</v>
      </c>
      <c r="D132" s="345">
        <v>121907.07692307691</v>
      </c>
      <c r="E132" s="345">
        <v>97116.615384615376</v>
      </c>
      <c r="F132" s="345">
        <v>84601.076923076907</v>
      </c>
      <c r="G132" s="344"/>
      <c r="H132" s="343"/>
      <c r="I132" s="343"/>
      <c r="J132" s="343"/>
      <c r="K132" s="343"/>
      <c r="L132" s="343"/>
      <c r="M132" s="343"/>
      <c r="N132" s="343"/>
      <c r="O132" s="343"/>
      <c r="P132" s="343"/>
      <c r="Q132" s="343"/>
      <c r="R132" s="343"/>
      <c r="S132" s="343"/>
      <c r="T132" s="343"/>
    </row>
    <row r="133" spans="1:20" x14ac:dyDescent="0.25">
      <c r="A133" s="351"/>
      <c r="B133" s="353" t="s">
        <v>327</v>
      </c>
      <c r="C133" s="345">
        <v>136825.23076923075</v>
      </c>
      <c r="D133" s="345">
        <v>119127.61538461536</v>
      </c>
      <c r="E133" s="345">
        <v>94745.846153846142</v>
      </c>
      <c r="F133" s="345">
        <v>82230.307692307673</v>
      </c>
      <c r="G133" s="344"/>
      <c r="H133" s="343"/>
      <c r="I133" s="343"/>
      <c r="J133" s="343"/>
      <c r="K133" s="343"/>
      <c r="L133" s="343"/>
      <c r="M133" s="343"/>
      <c r="N133" s="343"/>
      <c r="O133" s="343"/>
      <c r="P133" s="343"/>
      <c r="Q133" s="343"/>
      <c r="R133" s="343"/>
      <c r="S133" s="343"/>
      <c r="T133" s="343"/>
    </row>
    <row r="134" spans="1:20" ht="19.5" thickBot="1" x14ac:dyDescent="0.3">
      <c r="A134" s="348"/>
      <c r="B134" s="366" t="s">
        <v>326</v>
      </c>
      <c r="C134" s="345">
        <v>133546.84615384613</v>
      </c>
      <c r="D134" s="345">
        <v>115847.46153846152</v>
      </c>
      <c r="E134" s="345">
        <v>90604.076923076907</v>
      </c>
      <c r="F134" s="345">
        <v>78088.538461538454</v>
      </c>
      <c r="G134" s="344"/>
      <c r="H134" s="343"/>
      <c r="I134" s="343"/>
      <c r="J134" s="343"/>
      <c r="K134" s="343"/>
      <c r="L134" s="343"/>
      <c r="M134" s="343"/>
      <c r="N134" s="343"/>
      <c r="O134" s="343"/>
      <c r="P134" s="343"/>
      <c r="Q134" s="343"/>
      <c r="R134" s="343"/>
      <c r="S134" s="343"/>
      <c r="T134" s="343"/>
    </row>
    <row r="135" spans="1:20" ht="39" customHeight="1" x14ac:dyDescent="0.25">
      <c r="A135" s="731"/>
      <c r="B135" s="715" t="s">
        <v>354</v>
      </c>
      <c r="C135" s="715"/>
      <c r="D135" s="715"/>
      <c r="E135" s="715"/>
      <c r="F135" s="716"/>
      <c r="G135" s="720" t="s">
        <v>353</v>
      </c>
      <c r="H135" s="715"/>
      <c r="I135" s="715"/>
      <c r="J135" s="715"/>
      <c r="K135" s="716"/>
      <c r="L135" s="344"/>
      <c r="M135" s="344"/>
      <c r="N135" s="343"/>
      <c r="O135" s="343"/>
      <c r="P135" s="343"/>
      <c r="Q135" s="343"/>
      <c r="R135" s="343"/>
      <c r="S135" s="343"/>
      <c r="T135" s="343"/>
    </row>
    <row r="136" spans="1:20" ht="31.5" x14ac:dyDescent="0.25">
      <c r="A136" s="732"/>
      <c r="B136" s="355" t="s">
        <v>349</v>
      </c>
      <c r="C136" s="355" t="s">
        <v>322</v>
      </c>
      <c r="D136" s="355" t="s">
        <v>348</v>
      </c>
      <c r="E136" s="355" t="s">
        <v>320</v>
      </c>
      <c r="F136" s="355" t="s">
        <v>319</v>
      </c>
      <c r="G136" s="365" t="s">
        <v>349</v>
      </c>
      <c r="H136" s="355" t="s">
        <v>322</v>
      </c>
      <c r="I136" s="355" t="s">
        <v>348</v>
      </c>
      <c r="J136" s="355" t="s">
        <v>320</v>
      </c>
      <c r="K136" s="355" t="s">
        <v>319</v>
      </c>
      <c r="L136" s="344"/>
      <c r="M136" s="344"/>
      <c r="N136" s="343"/>
      <c r="O136" s="343"/>
      <c r="P136" s="343"/>
      <c r="Q136" s="343"/>
      <c r="R136" s="343"/>
      <c r="S136" s="343"/>
      <c r="T136" s="343"/>
    </row>
    <row r="137" spans="1:20" x14ac:dyDescent="0.25">
      <c r="A137" s="732"/>
      <c r="B137" s="353">
        <v>63</v>
      </c>
      <c r="C137" s="345">
        <v>1240.2307692307691</v>
      </c>
      <c r="D137" s="345">
        <v>1167.6923076923074</v>
      </c>
      <c r="E137" s="345">
        <v>1105.7692307692305</v>
      </c>
      <c r="F137" s="345">
        <v>1047.3846153846152</v>
      </c>
      <c r="G137" s="364">
        <v>63</v>
      </c>
      <c r="H137" s="345">
        <v>2038.1538461538457</v>
      </c>
      <c r="I137" s="345">
        <v>1926.6923076923074</v>
      </c>
      <c r="J137" s="345">
        <v>1834.6923076923074</v>
      </c>
      <c r="K137" s="345">
        <v>1746.2307692307691</v>
      </c>
      <c r="L137" s="344"/>
      <c r="M137" s="344"/>
      <c r="N137" s="343"/>
      <c r="O137" s="343"/>
      <c r="P137" s="343"/>
      <c r="Q137" s="343"/>
      <c r="R137" s="343"/>
      <c r="S137" s="343"/>
      <c r="T137" s="343"/>
    </row>
    <row r="138" spans="1:20" x14ac:dyDescent="0.25">
      <c r="A138" s="732"/>
      <c r="B138" s="350">
        <v>75</v>
      </c>
      <c r="C138" s="345">
        <v>1556.9230769230767</v>
      </c>
      <c r="D138" s="345">
        <v>1464.9230769230767</v>
      </c>
      <c r="E138" s="345">
        <v>1374.6923076923074</v>
      </c>
      <c r="F138" s="345">
        <v>1298.6153846153843</v>
      </c>
      <c r="G138" s="363">
        <v>75</v>
      </c>
      <c r="H138" s="345">
        <v>2590.1538461538457</v>
      </c>
      <c r="I138" s="345">
        <v>2441.538461538461</v>
      </c>
      <c r="J138" s="345">
        <v>2303.538461538461</v>
      </c>
      <c r="K138" s="345">
        <v>2184.9999999999995</v>
      </c>
      <c r="L138" s="344"/>
      <c r="M138" s="344"/>
      <c r="N138" s="343"/>
      <c r="O138" s="343"/>
      <c r="P138" s="343"/>
      <c r="Q138" s="343"/>
      <c r="R138" s="343"/>
      <c r="S138" s="343"/>
      <c r="T138" s="343"/>
    </row>
    <row r="139" spans="1:20" x14ac:dyDescent="0.25">
      <c r="A139" s="732"/>
      <c r="B139" s="353">
        <v>90</v>
      </c>
      <c r="C139" s="345">
        <v>2482.2307692307686</v>
      </c>
      <c r="D139" s="345">
        <v>2257.538461538461</v>
      </c>
      <c r="E139" s="345">
        <v>2064.6923076923072</v>
      </c>
      <c r="F139" s="345">
        <v>1896.6153846153843</v>
      </c>
      <c r="G139" s="364">
        <v>90</v>
      </c>
      <c r="H139" s="345">
        <v>3846.3076923076915</v>
      </c>
      <c r="I139" s="345">
        <v>3533.1538461538457</v>
      </c>
      <c r="J139" s="345">
        <v>3264.2307692307686</v>
      </c>
      <c r="K139" s="345">
        <v>3027.1538461538457</v>
      </c>
      <c r="L139" s="344"/>
      <c r="M139" s="344"/>
      <c r="N139" s="343"/>
      <c r="O139" s="343"/>
      <c r="P139" s="343"/>
      <c r="Q139" s="343"/>
      <c r="R139" s="343"/>
      <c r="S139" s="343"/>
      <c r="T139" s="343"/>
    </row>
    <row r="140" spans="1:20" x14ac:dyDescent="0.25">
      <c r="A140" s="732"/>
      <c r="B140" s="350">
        <v>110</v>
      </c>
      <c r="C140" s="345">
        <v>3375.6923076923072</v>
      </c>
      <c r="D140" s="345">
        <v>3044.8461538461534</v>
      </c>
      <c r="E140" s="345">
        <v>2765.3076923076919</v>
      </c>
      <c r="F140" s="345">
        <v>2522.9230769230767</v>
      </c>
      <c r="G140" s="363">
        <v>110</v>
      </c>
      <c r="H140" s="345">
        <v>5182.076923076922</v>
      </c>
      <c r="I140" s="345">
        <v>4720.3076923076915</v>
      </c>
      <c r="J140" s="345">
        <v>4327.538461538461</v>
      </c>
      <c r="K140" s="345">
        <v>3987.8461538461534</v>
      </c>
      <c r="L140" s="344"/>
      <c r="M140" s="344"/>
      <c r="N140" s="343"/>
      <c r="O140" s="343"/>
      <c r="P140" s="343"/>
      <c r="Q140" s="343"/>
      <c r="R140" s="343"/>
      <c r="S140" s="343"/>
      <c r="T140" s="343"/>
    </row>
    <row r="141" spans="1:20" x14ac:dyDescent="0.25">
      <c r="A141" s="732"/>
      <c r="B141" s="353">
        <v>125</v>
      </c>
      <c r="C141" s="345">
        <v>4132.9230769230762</v>
      </c>
      <c r="D141" s="345">
        <v>3694.1538461538457</v>
      </c>
      <c r="E141" s="345">
        <v>3311.9999999999995</v>
      </c>
      <c r="F141" s="345">
        <v>3009.4615384615381</v>
      </c>
      <c r="G141" s="364">
        <v>125</v>
      </c>
      <c r="H141" s="345">
        <v>6468.3076923076915</v>
      </c>
      <c r="I141" s="345">
        <v>5829.6153846153838</v>
      </c>
      <c r="J141" s="345">
        <v>5266.9999999999991</v>
      </c>
      <c r="K141" s="345">
        <v>4822.9230769230762</v>
      </c>
      <c r="L141" s="344"/>
      <c r="M141" s="344"/>
      <c r="N141" s="343"/>
      <c r="O141" s="343"/>
      <c r="P141" s="343"/>
      <c r="Q141" s="343"/>
      <c r="R141" s="343"/>
      <c r="S141" s="343"/>
      <c r="T141" s="343"/>
    </row>
    <row r="142" spans="1:20" x14ac:dyDescent="0.25">
      <c r="A142" s="732"/>
      <c r="B142" s="350">
        <v>140</v>
      </c>
      <c r="C142" s="345">
        <v>5498.7692307692296</v>
      </c>
      <c r="D142" s="345">
        <v>4872.4615384615381</v>
      </c>
      <c r="E142" s="345">
        <v>4320.4615384615381</v>
      </c>
      <c r="F142" s="345">
        <v>3862.2307692307686</v>
      </c>
      <c r="G142" s="363">
        <v>140</v>
      </c>
      <c r="H142" s="345">
        <v>8626.7692307692287</v>
      </c>
      <c r="I142" s="345">
        <v>7694.3846153846143</v>
      </c>
      <c r="J142" s="345">
        <v>6869.9230769230762</v>
      </c>
      <c r="K142" s="345">
        <v>6185.2307692307686</v>
      </c>
      <c r="L142" s="344"/>
      <c r="M142" s="344"/>
      <c r="N142" s="343"/>
      <c r="O142" s="343"/>
      <c r="P142" s="343"/>
      <c r="Q142" s="343"/>
      <c r="R142" s="343"/>
      <c r="S142" s="343"/>
      <c r="T142" s="343"/>
    </row>
    <row r="143" spans="1:20" x14ac:dyDescent="0.25">
      <c r="A143" s="732"/>
      <c r="B143" s="353">
        <v>160</v>
      </c>
      <c r="C143" s="345">
        <v>6953.076923076922</v>
      </c>
      <c r="D143" s="345">
        <v>6094.9999999999991</v>
      </c>
      <c r="E143" s="345">
        <v>5369.6153846153838</v>
      </c>
      <c r="F143" s="345">
        <v>4783.9999999999991</v>
      </c>
      <c r="G143" s="364">
        <v>160</v>
      </c>
      <c r="H143" s="345">
        <v>10535.769230769229</v>
      </c>
      <c r="I143" s="345">
        <v>9313.2307692307677</v>
      </c>
      <c r="J143" s="345">
        <v>8276.4615384615372</v>
      </c>
      <c r="K143" s="345">
        <v>7437.8461538461524</v>
      </c>
      <c r="L143" s="344"/>
      <c r="M143" s="344"/>
      <c r="N143" s="343"/>
      <c r="O143" s="343"/>
      <c r="P143" s="343"/>
      <c r="Q143" s="343"/>
      <c r="R143" s="343"/>
      <c r="S143" s="343"/>
      <c r="T143" s="343"/>
    </row>
    <row r="144" spans="1:20" x14ac:dyDescent="0.25">
      <c r="A144" s="732"/>
      <c r="B144" s="350">
        <v>180</v>
      </c>
      <c r="C144" s="345">
        <v>9129.2307692307677</v>
      </c>
      <c r="D144" s="345">
        <v>7957.9999999999991</v>
      </c>
      <c r="E144" s="345">
        <v>6931.8461538461524</v>
      </c>
      <c r="F144" s="345">
        <v>6084.3846153846143</v>
      </c>
      <c r="G144" s="363">
        <v>180</v>
      </c>
      <c r="H144" s="345">
        <v>13155.999999999998</v>
      </c>
      <c r="I144" s="345">
        <v>11581.384615384613</v>
      </c>
      <c r="J144" s="345">
        <v>10201.384615384613</v>
      </c>
      <c r="K144" s="345">
        <v>9061.9999999999982</v>
      </c>
      <c r="L144" s="344"/>
      <c r="M144" s="344"/>
      <c r="N144" s="343"/>
      <c r="O144" s="343"/>
      <c r="P144" s="343"/>
      <c r="Q144" s="343"/>
      <c r="R144" s="343"/>
      <c r="S144" s="343"/>
      <c r="T144" s="343"/>
    </row>
    <row r="145" spans="1:20" x14ac:dyDescent="0.25">
      <c r="A145" s="732"/>
      <c r="B145" s="353">
        <v>200</v>
      </c>
      <c r="C145" s="345">
        <v>11816.692307692305</v>
      </c>
      <c r="D145" s="345">
        <v>10183.692307692307</v>
      </c>
      <c r="E145" s="345">
        <v>8833.7692307692287</v>
      </c>
      <c r="F145" s="345">
        <v>7704.9999999999991</v>
      </c>
      <c r="G145" s="364">
        <v>200</v>
      </c>
      <c r="H145" s="345">
        <v>18562.769230769227</v>
      </c>
      <c r="I145" s="345">
        <v>16066.384615384613</v>
      </c>
      <c r="J145" s="345">
        <v>14003.461538461535</v>
      </c>
      <c r="K145" s="345">
        <v>12276.692307692305</v>
      </c>
      <c r="L145" s="344"/>
      <c r="M145" s="344"/>
      <c r="N145" s="343"/>
      <c r="O145" s="343"/>
      <c r="P145" s="343"/>
      <c r="Q145" s="343"/>
      <c r="R145" s="343"/>
      <c r="S145" s="343"/>
      <c r="T145" s="343"/>
    </row>
    <row r="146" spans="1:20" x14ac:dyDescent="0.25">
      <c r="A146" s="732"/>
      <c r="B146" s="350">
        <v>225</v>
      </c>
      <c r="C146" s="345">
        <v>16337.07692307692</v>
      </c>
      <c r="D146" s="345">
        <v>13998.153846153844</v>
      </c>
      <c r="E146" s="345">
        <v>12002.461538461537</v>
      </c>
      <c r="F146" s="345">
        <v>10323.461538461537</v>
      </c>
      <c r="G146" s="363">
        <v>225</v>
      </c>
      <c r="H146" s="345">
        <v>22262.230769230766</v>
      </c>
      <c r="I146" s="345">
        <v>19258.076923076918</v>
      </c>
      <c r="J146" s="345">
        <v>16696.230769230766</v>
      </c>
      <c r="K146" s="345">
        <v>14537.769230769229</v>
      </c>
      <c r="L146" s="344"/>
      <c r="M146" s="344"/>
      <c r="N146" s="343"/>
      <c r="O146" s="343"/>
      <c r="P146" s="343"/>
      <c r="Q146" s="343"/>
      <c r="R146" s="343"/>
      <c r="S146" s="343"/>
      <c r="T146" s="343"/>
    </row>
    <row r="147" spans="1:20" x14ac:dyDescent="0.25">
      <c r="A147" s="732"/>
      <c r="B147" s="353">
        <v>250</v>
      </c>
      <c r="C147" s="345">
        <v>19574.769230769227</v>
      </c>
      <c r="D147" s="345">
        <v>16749.307692307688</v>
      </c>
      <c r="E147" s="345">
        <v>14328.999999999998</v>
      </c>
      <c r="F147" s="345">
        <v>12228.923076923074</v>
      </c>
      <c r="G147" s="364">
        <v>250</v>
      </c>
      <c r="H147" s="345">
        <v>27548.692307692305</v>
      </c>
      <c r="I147" s="345">
        <v>23748.38461538461</v>
      </c>
      <c r="J147" s="345">
        <v>20487.692307692305</v>
      </c>
      <c r="K147" s="345">
        <v>17667.538461538457</v>
      </c>
      <c r="L147" s="344"/>
      <c r="M147" s="344"/>
      <c r="N147" s="343"/>
      <c r="O147" s="343"/>
      <c r="P147" s="343"/>
      <c r="Q147" s="343"/>
      <c r="R147" s="343"/>
      <c r="S147" s="343"/>
      <c r="T147" s="343"/>
    </row>
    <row r="148" spans="1:20" x14ac:dyDescent="0.25">
      <c r="A148" s="732"/>
      <c r="B148" s="350">
        <v>280</v>
      </c>
      <c r="C148" s="345">
        <v>28611.999999999996</v>
      </c>
      <c r="D148" s="345">
        <v>24302.153846153844</v>
      </c>
      <c r="E148" s="345">
        <v>20609.769230769227</v>
      </c>
      <c r="F148" s="345">
        <v>17529.538461538457</v>
      </c>
      <c r="G148" s="363">
        <v>280</v>
      </c>
      <c r="H148" s="345">
        <v>45518.769230769227</v>
      </c>
      <c r="I148" s="345">
        <v>38742.615384615376</v>
      </c>
      <c r="J148" s="345">
        <v>32934.230769230766</v>
      </c>
      <c r="K148" s="345">
        <v>28100.692307692305</v>
      </c>
      <c r="L148" s="344"/>
      <c r="M148" s="344"/>
      <c r="N148" s="343"/>
      <c r="O148" s="343"/>
      <c r="P148" s="343"/>
      <c r="Q148" s="343"/>
      <c r="R148" s="343"/>
      <c r="S148" s="343"/>
      <c r="T148" s="343"/>
    </row>
    <row r="149" spans="1:20" ht="19.5" thickBot="1" x14ac:dyDescent="0.3">
      <c r="A149" s="732"/>
      <c r="B149" s="353">
        <v>315</v>
      </c>
      <c r="C149" s="345">
        <v>35186.461538461532</v>
      </c>
      <c r="D149" s="345">
        <v>29859.307692307688</v>
      </c>
      <c r="E149" s="345">
        <v>25137.230769230766</v>
      </c>
      <c r="F149" s="345">
        <v>21260.846153846149</v>
      </c>
      <c r="G149" s="362">
        <v>315</v>
      </c>
      <c r="H149" s="345">
        <v>50886.615384615376</v>
      </c>
      <c r="I149" s="345">
        <v>43370.923076923071</v>
      </c>
      <c r="J149" s="345">
        <v>36715.076923076915</v>
      </c>
      <c r="K149" s="345">
        <v>31249.923076923071</v>
      </c>
      <c r="L149" s="344"/>
      <c r="M149" s="344"/>
      <c r="N149" s="343"/>
      <c r="O149" s="343"/>
      <c r="P149" s="343"/>
      <c r="Q149" s="343"/>
      <c r="R149" s="343"/>
      <c r="S149" s="343"/>
      <c r="T149" s="343"/>
    </row>
    <row r="150" spans="1:20" x14ac:dyDescent="0.25">
      <c r="A150" s="732"/>
      <c r="B150" s="350">
        <v>355</v>
      </c>
      <c r="C150" s="345" t="s">
        <v>225</v>
      </c>
      <c r="D150" s="345" t="s">
        <v>225</v>
      </c>
      <c r="E150" s="345" t="s">
        <v>225</v>
      </c>
      <c r="F150" s="345" t="s">
        <v>225</v>
      </c>
      <c r="G150" s="343"/>
      <c r="H150" s="343"/>
      <c r="I150" s="343"/>
      <c r="J150" s="343"/>
      <c r="K150" s="343"/>
      <c r="L150" s="343"/>
      <c r="M150" s="343"/>
      <c r="N150" s="343"/>
      <c r="O150" s="343"/>
      <c r="P150" s="343"/>
      <c r="Q150" s="343"/>
      <c r="R150" s="343"/>
      <c r="S150" s="343"/>
      <c r="T150" s="343"/>
    </row>
    <row r="151" spans="1:20" ht="19.5" thickBot="1" x14ac:dyDescent="0.3">
      <c r="A151" s="733"/>
      <c r="B151" s="347">
        <v>400</v>
      </c>
      <c r="C151" s="345" t="s">
        <v>225</v>
      </c>
      <c r="D151" s="345" t="s">
        <v>225</v>
      </c>
      <c r="E151" s="345" t="s">
        <v>225</v>
      </c>
      <c r="F151" s="345" t="s">
        <v>225</v>
      </c>
      <c r="G151" s="343"/>
      <c r="H151" s="343"/>
      <c r="I151" s="343"/>
      <c r="J151" s="343"/>
      <c r="K151" s="343"/>
      <c r="L151" s="343"/>
      <c r="M151" s="343"/>
      <c r="N151" s="343"/>
      <c r="O151" s="343"/>
      <c r="P151" s="343"/>
      <c r="Q151" s="343"/>
      <c r="R151" s="343"/>
      <c r="S151" s="343"/>
      <c r="T151" s="343"/>
    </row>
    <row r="152" spans="1:20" ht="39" customHeight="1" x14ac:dyDescent="0.25">
      <c r="A152" s="360"/>
      <c r="B152" s="709" t="s">
        <v>352</v>
      </c>
      <c r="C152" s="710"/>
      <c r="D152" s="710"/>
      <c r="E152" s="710"/>
      <c r="F152" s="710"/>
      <c r="G152" s="711"/>
      <c r="H152" s="344"/>
      <c r="I152" s="344"/>
      <c r="J152" s="344"/>
      <c r="K152" s="344"/>
      <c r="L152" s="344"/>
      <c r="M152" s="344"/>
      <c r="N152" s="344"/>
      <c r="O152" s="343"/>
      <c r="P152" s="343"/>
      <c r="Q152" s="343"/>
      <c r="R152" s="343"/>
      <c r="S152" s="343"/>
      <c r="T152" s="343"/>
    </row>
    <row r="153" spans="1:20" ht="31.5" x14ac:dyDescent="0.25">
      <c r="A153" s="351"/>
      <c r="B153" s="361" t="s">
        <v>349</v>
      </c>
      <c r="C153" s="355" t="s">
        <v>322</v>
      </c>
      <c r="D153" s="355" t="s">
        <v>348</v>
      </c>
      <c r="E153" s="355" t="s">
        <v>320</v>
      </c>
      <c r="F153" s="355" t="s">
        <v>319</v>
      </c>
      <c r="G153" s="354" t="s">
        <v>351</v>
      </c>
      <c r="H153" s="344"/>
      <c r="I153" s="344"/>
      <c r="J153" s="344"/>
      <c r="K153" s="344"/>
      <c r="L153" s="344"/>
      <c r="M153" s="344"/>
      <c r="N153" s="344"/>
      <c r="O153" s="343"/>
      <c r="P153" s="343"/>
      <c r="Q153" s="343"/>
      <c r="R153" s="343"/>
      <c r="S153" s="343"/>
      <c r="T153" s="343"/>
    </row>
    <row r="154" spans="1:20" x14ac:dyDescent="0.25">
      <c r="A154" s="351"/>
      <c r="B154" s="353">
        <v>50</v>
      </c>
      <c r="C154" s="345">
        <v>748.38461538461524</v>
      </c>
      <c r="D154" s="345">
        <v>695.30769230769215</v>
      </c>
      <c r="E154" s="345">
        <v>643.99999999999989</v>
      </c>
      <c r="F154" s="345">
        <v>610.38461538461524</v>
      </c>
      <c r="G154" s="345">
        <v>582.07692307692298</v>
      </c>
      <c r="H154" s="344"/>
      <c r="I154" s="344"/>
      <c r="J154" s="344"/>
      <c r="K154" s="344"/>
      <c r="L154" s="344"/>
      <c r="M154" s="344"/>
      <c r="N154" s="344"/>
      <c r="O154" s="343"/>
      <c r="P154" s="343"/>
      <c r="Q154" s="343"/>
      <c r="R154" s="343"/>
      <c r="S154" s="343"/>
      <c r="T154" s="343"/>
    </row>
    <row r="155" spans="1:20" x14ac:dyDescent="0.25">
      <c r="A155" s="351"/>
      <c r="B155" s="350">
        <v>63</v>
      </c>
      <c r="C155" s="345">
        <v>1036.7692307692305</v>
      </c>
      <c r="D155" s="345">
        <v>958.92307692307679</v>
      </c>
      <c r="E155" s="345">
        <v>873.99999999999989</v>
      </c>
      <c r="F155" s="345">
        <v>813.8461538461537</v>
      </c>
      <c r="G155" s="345">
        <v>776.69230769230751</v>
      </c>
      <c r="H155" s="344"/>
      <c r="I155" s="344"/>
      <c r="J155" s="344"/>
      <c r="K155" s="344"/>
      <c r="L155" s="344"/>
      <c r="M155" s="344"/>
      <c r="N155" s="344"/>
      <c r="O155" s="343"/>
      <c r="P155" s="343"/>
      <c r="Q155" s="343"/>
      <c r="R155" s="343"/>
      <c r="S155" s="343"/>
      <c r="T155" s="343"/>
    </row>
    <row r="156" spans="1:20" x14ac:dyDescent="0.25">
      <c r="A156" s="351"/>
      <c r="B156" s="353">
        <v>75</v>
      </c>
      <c r="C156" s="345">
        <v>1700.2307692307691</v>
      </c>
      <c r="D156" s="345">
        <v>1535.6923076923074</v>
      </c>
      <c r="E156" s="345">
        <v>1353.4615384615383</v>
      </c>
      <c r="F156" s="345">
        <v>1220.7692307692305</v>
      </c>
      <c r="G156" s="345">
        <v>1111.0769230769229</v>
      </c>
      <c r="H156" s="344"/>
      <c r="I156" s="344"/>
      <c r="J156" s="344"/>
      <c r="K156" s="344"/>
      <c r="L156" s="344"/>
      <c r="M156" s="344"/>
      <c r="N156" s="344"/>
      <c r="O156" s="343"/>
      <c r="P156" s="343"/>
      <c r="Q156" s="343"/>
      <c r="R156" s="343"/>
      <c r="S156" s="343"/>
      <c r="T156" s="343"/>
    </row>
    <row r="157" spans="1:20" x14ac:dyDescent="0.25">
      <c r="A157" s="351"/>
      <c r="B157" s="350">
        <v>90</v>
      </c>
      <c r="C157" s="345">
        <v>2222.1538461538457</v>
      </c>
      <c r="D157" s="345">
        <v>1992.1538461538457</v>
      </c>
      <c r="E157" s="345">
        <v>1763.9230769230767</v>
      </c>
      <c r="F157" s="345">
        <v>1595.8461538461536</v>
      </c>
      <c r="G157" s="345">
        <v>1463.153846153846</v>
      </c>
      <c r="H157" s="344"/>
      <c r="I157" s="344"/>
      <c r="J157" s="344"/>
      <c r="K157" s="344"/>
      <c r="L157" s="344"/>
      <c r="M157" s="344"/>
      <c r="N157" s="344"/>
      <c r="O157" s="343"/>
      <c r="P157" s="343"/>
      <c r="Q157" s="343"/>
      <c r="R157" s="343"/>
      <c r="S157" s="343"/>
      <c r="T157" s="343"/>
    </row>
    <row r="158" spans="1:20" x14ac:dyDescent="0.25">
      <c r="A158" s="351"/>
      <c r="B158" s="353">
        <v>110</v>
      </c>
      <c r="C158" s="345">
        <v>2821.9230769230767</v>
      </c>
      <c r="D158" s="345">
        <v>2524.6923076923072</v>
      </c>
      <c r="E158" s="345">
        <v>2232.7692307692305</v>
      </c>
      <c r="F158" s="345">
        <v>2018.6923076923074</v>
      </c>
      <c r="G158" s="345">
        <v>1827.6153846153843</v>
      </c>
      <c r="H158" s="344"/>
      <c r="I158" s="344"/>
      <c r="J158" s="344"/>
      <c r="K158" s="344"/>
      <c r="L158" s="344"/>
      <c r="M158" s="344"/>
      <c r="N158" s="344"/>
      <c r="O158" s="343"/>
      <c r="P158" s="343"/>
      <c r="Q158" s="343"/>
      <c r="R158" s="343"/>
      <c r="S158" s="343"/>
      <c r="T158" s="343"/>
    </row>
    <row r="159" spans="1:20" x14ac:dyDescent="0.25">
      <c r="A159" s="351"/>
      <c r="B159" s="350">
        <v>125</v>
      </c>
      <c r="C159" s="345">
        <v>3526.0769230769224</v>
      </c>
      <c r="D159" s="345">
        <v>3122.6923076923072</v>
      </c>
      <c r="E159" s="345">
        <v>2722.8461538461534</v>
      </c>
      <c r="F159" s="345">
        <v>2448.6153846153843</v>
      </c>
      <c r="G159" s="345">
        <v>2209.7692307692305</v>
      </c>
      <c r="H159" s="344"/>
      <c r="I159" s="344"/>
      <c r="J159" s="344"/>
      <c r="K159" s="344"/>
      <c r="L159" s="344"/>
      <c r="M159" s="344"/>
      <c r="N159" s="344"/>
      <c r="O159" s="343"/>
      <c r="P159" s="343"/>
      <c r="Q159" s="343"/>
      <c r="R159" s="343"/>
      <c r="S159" s="343"/>
      <c r="T159" s="343"/>
    </row>
    <row r="160" spans="1:20" x14ac:dyDescent="0.25">
      <c r="A160" s="351"/>
      <c r="B160" s="353">
        <v>140</v>
      </c>
      <c r="C160" s="345">
        <v>4239.076923076922</v>
      </c>
      <c r="D160" s="345">
        <v>3750.76923076923</v>
      </c>
      <c r="E160" s="345">
        <v>3262.4615384615381</v>
      </c>
      <c r="F160" s="345">
        <v>2908.6153846153843</v>
      </c>
      <c r="G160" s="345">
        <v>2620.2307692307686</v>
      </c>
      <c r="H160" s="344"/>
      <c r="I160" s="344"/>
      <c r="J160" s="344"/>
      <c r="K160" s="344"/>
      <c r="L160" s="344"/>
      <c r="M160" s="344"/>
      <c r="N160" s="344"/>
      <c r="O160" s="343"/>
      <c r="P160" s="343"/>
      <c r="Q160" s="343"/>
      <c r="R160" s="343"/>
      <c r="S160" s="343"/>
      <c r="T160" s="343"/>
    </row>
    <row r="161" spans="1:20" x14ac:dyDescent="0.25">
      <c r="A161" s="351"/>
      <c r="B161" s="350">
        <v>160</v>
      </c>
      <c r="C161" s="345">
        <v>5334.2307692307686</v>
      </c>
      <c r="D161" s="345">
        <v>4670.7692307692296</v>
      </c>
      <c r="E161" s="345">
        <v>4035.6153846153838</v>
      </c>
      <c r="F161" s="345">
        <v>3589.76923076923</v>
      </c>
      <c r="G161" s="345">
        <v>3212.9230769230762</v>
      </c>
      <c r="H161" s="344"/>
      <c r="I161" s="344"/>
      <c r="J161" s="344"/>
      <c r="K161" s="344"/>
      <c r="L161" s="344"/>
      <c r="M161" s="344"/>
      <c r="N161" s="344"/>
      <c r="O161" s="343"/>
      <c r="P161" s="343"/>
      <c r="Q161" s="343"/>
      <c r="R161" s="343"/>
      <c r="S161" s="343"/>
      <c r="T161" s="343"/>
    </row>
    <row r="162" spans="1:20" x14ac:dyDescent="0.25">
      <c r="A162" s="351"/>
      <c r="B162" s="353">
        <v>180</v>
      </c>
      <c r="C162" s="345">
        <v>6526.6923076923067</v>
      </c>
      <c r="D162" s="345">
        <v>5703.9999999999991</v>
      </c>
      <c r="E162" s="345">
        <v>4897.2307692307686</v>
      </c>
      <c r="F162" s="345">
        <v>4309.8461538461534</v>
      </c>
      <c r="G162" s="345">
        <v>3819.76923076923</v>
      </c>
      <c r="H162" s="344"/>
      <c r="I162" s="344"/>
      <c r="J162" s="344"/>
      <c r="K162" s="344"/>
      <c r="L162" s="344"/>
      <c r="M162" s="344"/>
      <c r="N162" s="344"/>
      <c r="O162" s="343"/>
      <c r="P162" s="343"/>
      <c r="Q162" s="343"/>
      <c r="R162" s="343"/>
      <c r="S162" s="343"/>
      <c r="T162" s="343"/>
    </row>
    <row r="163" spans="1:20" x14ac:dyDescent="0.25">
      <c r="A163" s="351"/>
      <c r="B163" s="350">
        <v>200</v>
      </c>
      <c r="C163" s="345">
        <v>7839.4615384615372</v>
      </c>
      <c r="D163" s="345">
        <v>6795.6153846153838</v>
      </c>
      <c r="E163" s="345">
        <v>5827.8461538461524</v>
      </c>
      <c r="F163" s="345">
        <v>5120.1538461538457</v>
      </c>
      <c r="G163" s="345">
        <v>4511.538461538461</v>
      </c>
      <c r="H163" s="344"/>
      <c r="I163" s="344"/>
      <c r="J163" s="344"/>
      <c r="K163" s="344"/>
      <c r="L163" s="344"/>
      <c r="M163" s="344"/>
      <c r="N163" s="344"/>
      <c r="O163" s="343"/>
      <c r="P163" s="343"/>
      <c r="Q163" s="343"/>
      <c r="R163" s="343"/>
      <c r="S163" s="343"/>
      <c r="T163" s="343"/>
    </row>
    <row r="164" spans="1:20" x14ac:dyDescent="0.25">
      <c r="A164" s="351"/>
      <c r="B164" s="353">
        <v>225</v>
      </c>
      <c r="C164" s="345">
        <v>9670.6153846153829</v>
      </c>
      <c r="D164" s="345">
        <v>8366.6923076923067</v>
      </c>
      <c r="E164" s="345">
        <v>7126.4615384615372</v>
      </c>
      <c r="F164" s="345">
        <v>6206.4615384615372</v>
      </c>
      <c r="G164" s="345">
        <v>5419.1538461538448</v>
      </c>
      <c r="H164" s="344"/>
      <c r="I164" s="344"/>
      <c r="J164" s="344"/>
      <c r="K164" s="344"/>
      <c r="L164" s="344"/>
      <c r="M164" s="344"/>
      <c r="N164" s="344"/>
      <c r="O164" s="343"/>
      <c r="P164" s="343"/>
      <c r="Q164" s="343"/>
      <c r="R164" s="343"/>
      <c r="S164" s="343"/>
      <c r="T164" s="343"/>
    </row>
    <row r="165" spans="1:20" x14ac:dyDescent="0.25">
      <c r="A165" s="351"/>
      <c r="B165" s="350">
        <v>250</v>
      </c>
      <c r="C165" s="345">
        <v>12099.769230769229</v>
      </c>
      <c r="D165" s="345">
        <v>10510.999999999998</v>
      </c>
      <c r="E165" s="345">
        <v>8987.6923076923067</v>
      </c>
      <c r="F165" s="345">
        <v>7827.076923076922</v>
      </c>
      <c r="G165" s="345">
        <v>6919.4615384615372</v>
      </c>
      <c r="H165" s="344"/>
      <c r="I165" s="344"/>
      <c r="J165" s="344"/>
      <c r="K165" s="344"/>
      <c r="L165" s="344"/>
      <c r="M165" s="344"/>
      <c r="N165" s="344"/>
      <c r="O165" s="343"/>
      <c r="P165" s="343"/>
      <c r="Q165" s="343"/>
      <c r="R165" s="343"/>
      <c r="S165" s="343"/>
      <c r="T165" s="343"/>
    </row>
    <row r="166" spans="1:20" x14ac:dyDescent="0.25">
      <c r="A166" s="351"/>
      <c r="B166" s="353">
        <v>280</v>
      </c>
      <c r="C166" s="345">
        <v>16388.384615384613</v>
      </c>
      <c r="D166" s="345">
        <v>14121.999999999998</v>
      </c>
      <c r="E166" s="345">
        <v>11968.846153846152</v>
      </c>
      <c r="F166" s="345">
        <v>10380.076923076922</v>
      </c>
      <c r="G166" s="345">
        <v>8973.5384615384592</v>
      </c>
      <c r="H166" s="344"/>
      <c r="I166" s="344"/>
      <c r="J166" s="344"/>
      <c r="K166" s="344"/>
      <c r="L166" s="344"/>
      <c r="M166" s="344"/>
      <c r="N166" s="344"/>
      <c r="O166" s="343"/>
      <c r="P166" s="343"/>
      <c r="Q166" s="343"/>
      <c r="R166" s="343"/>
      <c r="S166" s="343"/>
      <c r="T166" s="343"/>
    </row>
    <row r="167" spans="1:20" x14ac:dyDescent="0.25">
      <c r="A167" s="351"/>
      <c r="B167" s="350">
        <v>315</v>
      </c>
      <c r="C167" s="345">
        <v>22327.692307692305</v>
      </c>
      <c r="D167" s="345">
        <v>19130.692307692305</v>
      </c>
      <c r="E167" s="345">
        <v>16013.30769230769</v>
      </c>
      <c r="F167" s="345">
        <v>13727.461538461535</v>
      </c>
      <c r="G167" s="345">
        <v>11873.30769230769</v>
      </c>
      <c r="H167" s="344"/>
      <c r="I167" s="344"/>
      <c r="J167" s="344"/>
      <c r="K167" s="344"/>
      <c r="L167" s="344"/>
      <c r="M167" s="344"/>
      <c r="N167" s="344"/>
      <c r="O167" s="343"/>
      <c r="P167" s="343"/>
      <c r="Q167" s="343"/>
      <c r="R167" s="343"/>
      <c r="S167" s="343"/>
      <c r="T167" s="343"/>
    </row>
    <row r="168" spans="1:20" x14ac:dyDescent="0.25">
      <c r="A168" s="351"/>
      <c r="B168" s="353">
        <v>355</v>
      </c>
      <c r="C168" s="345">
        <v>30393.615384615379</v>
      </c>
      <c r="D168" s="345">
        <v>25878.538461538457</v>
      </c>
      <c r="E168" s="345">
        <v>21627.076923076918</v>
      </c>
      <c r="F168" s="345">
        <v>18300.923076923074</v>
      </c>
      <c r="G168" s="345">
        <v>15609.923076923074</v>
      </c>
      <c r="H168" s="344"/>
      <c r="I168" s="344"/>
      <c r="J168" s="344"/>
      <c r="K168" s="344"/>
      <c r="L168" s="344"/>
      <c r="M168" s="344"/>
      <c r="N168" s="344"/>
      <c r="O168" s="343"/>
      <c r="P168" s="343"/>
      <c r="Q168" s="343"/>
      <c r="R168" s="343"/>
      <c r="S168" s="343"/>
      <c r="T168" s="343"/>
    </row>
    <row r="169" spans="1:20" x14ac:dyDescent="0.25">
      <c r="A169" s="351"/>
      <c r="B169" s="350">
        <v>400</v>
      </c>
      <c r="C169" s="345">
        <v>38004.846153846149</v>
      </c>
      <c r="D169" s="345">
        <v>32184.076923076918</v>
      </c>
      <c r="E169" s="345">
        <v>26731.307692307688</v>
      </c>
      <c r="F169" s="345">
        <v>22693.923076923074</v>
      </c>
      <c r="G169" s="345">
        <v>19289.923076923074</v>
      </c>
      <c r="H169" s="344"/>
      <c r="I169" s="344"/>
      <c r="J169" s="344"/>
      <c r="K169" s="344"/>
      <c r="L169" s="344"/>
      <c r="M169" s="344"/>
      <c r="N169" s="344"/>
      <c r="O169" s="343"/>
      <c r="P169" s="343"/>
      <c r="Q169" s="343"/>
      <c r="R169" s="343"/>
      <c r="S169" s="343"/>
      <c r="T169" s="343"/>
    </row>
    <row r="170" spans="1:20" x14ac:dyDescent="0.25">
      <c r="A170" s="351"/>
      <c r="B170" s="353">
        <v>450</v>
      </c>
      <c r="C170" s="345">
        <v>56454.384615384603</v>
      </c>
      <c r="D170" s="345">
        <v>47783.38461538461</v>
      </c>
      <c r="E170" s="345">
        <v>39644.923076923071</v>
      </c>
      <c r="F170" s="345">
        <v>33560.538461538454</v>
      </c>
      <c r="G170" s="345">
        <v>28415.615384615379</v>
      </c>
      <c r="H170" s="344"/>
      <c r="I170" s="344"/>
      <c r="J170" s="344"/>
      <c r="K170" s="344"/>
      <c r="L170" s="344"/>
      <c r="M170" s="344"/>
      <c r="N170" s="344"/>
      <c r="O170" s="343"/>
      <c r="P170" s="343"/>
      <c r="Q170" s="343"/>
      <c r="R170" s="343"/>
      <c r="S170" s="343"/>
      <c r="T170" s="343"/>
    </row>
    <row r="171" spans="1:20" x14ac:dyDescent="0.25">
      <c r="A171" s="351"/>
      <c r="B171" s="350">
        <v>500</v>
      </c>
      <c r="C171" s="345">
        <v>68895.615384615376</v>
      </c>
      <c r="D171" s="345">
        <v>58227.153846153837</v>
      </c>
      <c r="E171" s="345">
        <v>48220.38461538461</v>
      </c>
      <c r="F171" s="345">
        <v>40639.230769230766</v>
      </c>
      <c r="G171" s="345">
        <v>34275.307692307688</v>
      </c>
      <c r="H171" s="344"/>
      <c r="I171" s="344"/>
      <c r="J171" s="344"/>
      <c r="K171" s="344"/>
      <c r="L171" s="344"/>
      <c r="M171" s="344"/>
      <c r="N171" s="344"/>
      <c r="O171" s="343"/>
      <c r="P171" s="343"/>
      <c r="Q171" s="343"/>
      <c r="R171" s="343"/>
      <c r="S171" s="343"/>
      <c r="T171" s="343"/>
    </row>
    <row r="172" spans="1:20" x14ac:dyDescent="0.25">
      <c r="A172" s="351"/>
      <c r="B172" s="353">
        <v>560</v>
      </c>
      <c r="C172" s="345">
        <v>111017.46153846152</v>
      </c>
      <c r="D172" s="345">
        <v>93360.538461538439</v>
      </c>
      <c r="E172" s="345">
        <v>76623.615384615376</v>
      </c>
      <c r="F172" s="345">
        <v>63893.999999999993</v>
      </c>
      <c r="G172" s="345">
        <v>53292.76923076922</v>
      </c>
      <c r="H172" s="344"/>
      <c r="I172" s="344"/>
      <c r="J172" s="344"/>
      <c r="K172" s="344"/>
      <c r="L172" s="344"/>
      <c r="M172" s="344"/>
      <c r="N172" s="344"/>
      <c r="O172" s="343"/>
      <c r="P172" s="343"/>
      <c r="Q172" s="343"/>
      <c r="R172" s="343"/>
      <c r="S172" s="343"/>
      <c r="T172" s="343"/>
    </row>
    <row r="173" spans="1:20" x14ac:dyDescent="0.25">
      <c r="A173" s="351"/>
      <c r="B173" s="350">
        <v>630</v>
      </c>
      <c r="C173" s="345">
        <v>148155.3846153846</v>
      </c>
      <c r="D173" s="345">
        <v>123591.3846153846</v>
      </c>
      <c r="E173" s="345">
        <v>101270.76923076922</v>
      </c>
      <c r="F173" s="345">
        <v>83900.461538461532</v>
      </c>
      <c r="G173" s="345">
        <v>69980.153846153829</v>
      </c>
      <c r="H173" s="344"/>
      <c r="I173" s="344"/>
      <c r="J173" s="344"/>
      <c r="K173" s="344"/>
      <c r="L173" s="344"/>
      <c r="M173" s="344"/>
      <c r="N173" s="344"/>
      <c r="O173" s="343"/>
      <c r="P173" s="343"/>
      <c r="Q173" s="343"/>
      <c r="R173" s="343"/>
      <c r="S173" s="343"/>
      <c r="T173" s="343"/>
    </row>
    <row r="174" spans="1:20" x14ac:dyDescent="0.25">
      <c r="A174" s="351"/>
      <c r="B174" s="353">
        <v>710</v>
      </c>
      <c r="C174" s="345" t="s">
        <v>225</v>
      </c>
      <c r="D174" s="345" t="s">
        <v>225</v>
      </c>
      <c r="E174" s="345" t="s">
        <v>225</v>
      </c>
      <c r="F174" s="345" t="s">
        <v>225</v>
      </c>
      <c r="G174" s="345" t="s">
        <v>225</v>
      </c>
      <c r="H174" s="344"/>
      <c r="I174" s="344"/>
      <c r="J174" s="344"/>
      <c r="K174" s="344"/>
      <c r="L174" s="344"/>
      <c r="M174" s="344"/>
      <c r="N174" s="344"/>
      <c r="O174" s="343"/>
      <c r="P174" s="343"/>
      <c r="Q174" s="343"/>
      <c r="R174" s="343"/>
      <c r="S174" s="343"/>
      <c r="T174" s="343"/>
    </row>
    <row r="175" spans="1:20" x14ac:dyDescent="0.25">
      <c r="A175" s="351"/>
      <c r="B175" s="350">
        <v>800</v>
      </c>
      <c r="C175" s="345" t="s">
        <v>225</v>
      </c>
      <c r="D175" s="345" t="s">
        <v>225</v>
      </c>
      <c r="E175" s="345" t="s">
        <v>225</v>
      </c>
      <c r="F175" s="345" t="s">
        <v>225</v>
      </c>
      <c r="G175" s="345" t="s">
        <v>225</v>
      </c>
      <c r="H175" s="344"/>
      <c r="I175" s="344"/>
      <c r="J175" s="344"/>
      <c r="K175" s="344"/>
      <c r="L175" s="344"/>
      <c r="M175" s="344"/>
      <c r="N175" s="344"/>
      <c r="O175" s="343"/>
      <c r="P175" s="343"/>
      <c r="Q175" s="343"/>
      <c r="R175" s="343"/>
      <c r="S175" s="343"/>
      <c r="T175" s="343"/>
    </row>
    <row r="176" spans="1:20" ht="19.5" thickBot="1" x14ac:dyDescent="0.3">
      <c r="A176" s="348"/>
      <c r="B176" s="347">
        <v>900</v>
      </c>
      <c r="C176" s="345" t="s">
        <v>225</v>
      </c>
      <c r="D176" s="345" t="s">
        <v>225</v>
      </c>
      <c r="E176" s="345" t="s">
        <v>225</v>
      </c>
      <c r="F176" s="345" t="s">
        <v>225</v>
      </c>
      <c r="G176" s="345" t="s">
        <v>225</v>
      </c>
      <c r="H176" s="344"/>
      <c r="I176" s="344"/>
      <c r="J176" s="344"/>
      <c r="K176" s="344"/>
      <c r="L176" s="344"/>
      <c r="M176" s="344"/>
      <c r="N176" s="344"/>
      <c r="O176" s="343"/>
      <c r="P176" s="343"/>
      <c r="Q176" s="343"/>
      <c r="R176" s="343"/>
      <c r="S176" s="343"/>
      <c r="T176" s="343"/>
    </row>
    <row r="177" spans="1:20" ht="39" customHeight="1" x14ac:dyDescent="0.25">
      <c r="A177" s="712"/>
      <c r="B177" s="715" t="s">
        <v>350</v>
      </c>
      <c r="C177" s="715"/>
      <c r="D177" s="715"/>
      <c r="E177" s="715"/>
      <c r="F177" s="716"/>
      <c r="G177" s="344"/>
      <c r="H177" s="344"/>
      <c r="I177" s="344"/>
      <c r="J177" s="344"/>
      <c r="K177" s="344"/>
      <c r="L177" s="344"/>
      <c r="M177" s="343"/>
      <c r="N177" s="343"/>
      <c r="O177" s="343"/>
      <c r="P177" s="343"/>
      <c r="Q177" s="343"/>
      <c r="R177" s="343"/>
      <c r="S177" s="343"/>
      <c r="T177" s="343"/>
    </row>
    <row r="178" spans="1:20" ht="31.5" x14ac:dyDescent="0.25">
      <c r="A178" s="713"/>
      <c r="B178" s="355" t="s">
        <v>349</v>
      </c>
      <c r="C178" s="355" t="s">
        <v>322</v>
      </c>
      <c r="D178" s="355" t="s">
        <v>348</v>
      </c>
      <c r="E178" s="355" t="s">
        <v>320</v>
      </c>
      <c r="F178" s="354" t="s">
        <v>319</v>
      </c>
      <c r="G178" s="344"/>
      <c r="H178" s="344"/>
      <c r="I178" s="344"/>
      <c r="J178" s="344"/>
      <c r="K178" s="343"/>
      <c r="L178" s="343"/>
      <c r="M178" s="343"/>
      <c r="N178" s="343"/>
      <c r="O178" s="343"/>
      <c r="P178" s="343"/>
      <c r="Q178" s="343"/>
      <c r="R178" s="343"/>
      <c r="S178" s="343"/>
      <c r="T178" s="343"/>
    </row>
    <row r="179" spans="1:20" x14ac:dyDescent="0.25">
      <c r="A179" s="713"/>
      <c r="B179" s="353" t="s">
        <v>347</v>
      </c>
      <c r="C179" s="345">
        <v>7091.076923076922</v>
      </c>
      <c r="D179" s="345">
        <v>6891.1538461538448</v>
      </c>
      <c r="E179" s="345">
        <v>6240.076923076922</v>
      </c>
      <c r="F179" s="345">
        <v>6093.2307692307686</v>
      </c>
      <c r="G179" s="344"/>
      <c r="H179" s="344"/>
      <c r="I179" s="344"/>
      <c r="J179" s="344"/>
      <c r="K179" s="343"/>
      <c r="L179" s="343"/>
      <c r="M179" s="343"/>
      <c r="N179" s="343"/>
      <c r="O179" s="343"/>
      <c r="P179" s="343"/>
      <c r="Q179" s="343"/>
      <c r="R179" s="343"/>
      <c r="S179" s="343"/>
      <c r="T179" s="343"/>
    </row>
    <row r="180" spans="1:20" x14ac:dyDescent="0.25">
      <c r="A180" s="713"/>
      <c r="B180" s="350" t="s">
        <v>346</v>
      </c>
      <c r="C180" s="345">
        <v>7524.5384615384601</v>
      </c>
      <c r="D180" s="345">
        <v>7524.5384615384601</v>
      </c>
      <c r="E180" s="345">
        <v>6234.7692307692296</v>
      </c>
      <c r="F180" s="345">
        <v>6087.9230769230762</v>
      </c>
      <c r="G180" s="344"/>
      <c r="H180" s="344"/>
      <c r="I180" s="344"/>
      <c r="J180" s="344"/>
      <c r="K180" s="343"/>
      <c r="L180" s="343"/>
      <c r="M180" s="343"/>
      <c r="N180" s="343"/>
      <c r="O180" s="343"/>
      <c r="P180" s="343"/>
      <c r="Q180" s="343"/>
      <c r="R180" s="343"/>
      <c r="S180" s="343"/>
      <c r="T180" s="343"/>
    </row>
    <row r="181" spans="1:20" x14ac:dyDescent="0.25">
      <c r="A181" s="713"/>
      <c r="B181" s="353" t="s">
        <v>345</v>
      </c>
      <c r="C181" s="345">
        <v>5081.2307692307686</v>
      </c>
      <c r="D181" s="345">
        <v>4714.9999999999991</v>
      </c>
      <c r="E181" s="345">
        <v>4168.3076923076915</v>
      </c>
      <c r="F181" s="345">
        <v>3908.2307692307686</v>
      </c>
      <c r="G181" s="344"/>
      <c r="H181" s="344"/>
      <c r="I181" s="344"/>
      <c r="J181" s="344"/>
      <c r="K181" s="343"/>
      <c r="L181" s="343"/>
      <c r="M181" s="343"/>
      <c r="N181" s="343"/>
      <c r="O181" s="343"/>
      <c r="P181" s="343"/>
      <c r="Q181" s="343"/>
      <c r="R181" s="343"/>
      <c r="S181" s="343"/>
      <c r="T181" s="343"/>
    </row>
    <row r="182" spans="1:20" x14ac:dyDescent="0.25">
      <c r="A182" s="713"/>
      <c r="B182" s="350" t="s">
        <v>344</v>
      </c>
      <c r="C182" s="345">
        <v>7906.6923076923067</v>
      </c>
      <c r="D182" s="345">
        <v>7655.4615384615372</v>
      </c>
      <c r="E182" s="345">
        <v>6859.3076923076915</v>
      </c>
      <c r="F182" s="345">
        <v>6684.1538461538448</v>
      </c>
      <c r="G182" s="344"/>
      <c r="H182" s="344"/>
      <c r="I182" s="344"/>
      <c r="J182" s="344"/>
      <c r="K182" s="344"/>
      <c r="L182" s="344"/>
      <c r="M182" s="343"/>
      <c r="N182" s="343"/>
      <c r="O182" s="343"/>
      <c r="P182" s="343"/>
      <c r="Q182" s="343"/>
      <c r="R182" s="343"/>
      <c r="S182" s="343"/>
      <c r="T182" s="343"/>
    </row>
    <row r="183" spans="1:20" x14ac:dyDescent="0.25">
      <c r="A183" s="713"/>
      <c r="B183" s="353" t="s">
        <v>343</v>
      </c>
      <c r="C183" s="345">
        <v>8179.1538461538448</v>
      </c>
      <c r="D183" s="345">
        <v>7927.9230769230753</v>
      </c>
      <c r="E183" s="345">
        <v>6500.1538461538448</v>
      </c>
      <c r="F183" s="345">
        <v>6323.2307692307686</v>
      </c>
      <c r="G183" s="344"/>
      <c r="H183" s="344"/>
      <c r="I183" s="344"/>
      <c r="J183" s="344"/>
      <c r="K183" s="344"/>
      <c r="L183" s="344"/>
      <c r="M183" s="343"/>
      <c r="N183" s="343"/>
      <c r="O183" s="343"/>
      <c r="P183" s="343"/>
      <c r="Q183" s="343"/>
      <c r="R183" s="343"/>
      <c r="S183" s="343"/>
      <c r="T183" s="343"/>
    </row>
    <row r="184" spans="1:20" x14ac:dyDescent="0.25">
      <c r="A184" s="713"/>
      <c r="B184" s="350" t="s">
        <v>342</v>
      </c>
      <c r="C184" s="345">
        <v>5895.076923076922</v>
      </c>
      <c r="D184" s="345">
        <v>5479.3076923076915</v>
      </c>
      <c r="E184" s="345">
        <v>4789.3076923076915</v>
      </c>
      <c r="F184" s="345">
        <v>4497.3846153846143</v>
      </c>
      <c r="G184" s="344"/>
      <c r="H184" s="344"/>
      <c r="I184" s="344"/>
      <c r="J184" s="344"/>
      <c r="K184" s="344"/>
      <c r="L184" s="344"/>
      <c r="M184" s="343"/>
      <c r="N184" s="343"/>
      <c r="O184" s="343"/>
      <c r="P184" s="343"/>
      <c r="Q184" s="343"/>
      <c r="R184" s="343"/>
      <c r="S184" s="343"/>
      <c r="T184" s="343"/>
    </row>
    <row r="185" spans="1:20" x14ac:dyDescent="0.25">
      <c r="A185" s="713"/>
      <c r="B185" s="353" t="s">
        <v>341</v>
      </c>
      <c r="C185" s="345">
        <v>8754.1538461538439</v>
      </c>
      <c r="D185" s="345">
        <v>8439.2307692307677</v>
      </c>
      <c r="E185" s="345">
        <v>7285.6923076923067</v>
      </c>
      <c r="F185" s="345">
        <v>7062.7692307692296</v>
      </c>
      <c r="G185" s="344"/>
      <c r="H185" s="344"/>
      <c r="I185" s="344"/>
      <c r="J185" s="344"/>
      <c r="K185" s="344"/>
      <c r="L185" s="344"/>
      <c r="M185" s="343"/>
      <c r="N185" s="343"/>
      <c r="O185" s="343"/>
      <c r="P185" s="343"/>
      <c r="Q185" s="343"/>
      <c r="R185" s="343"/>
      <c r="S185" s="343"/>
      <c r="T185" s="343"/>
    </row>
    <row r="186" spans="1:20" x14ac:dyDescent="0.25">
      <c r="A186" s="713"/>
      <c r="B186" s="353" t="s">
        <v>340</v>
      </c>
      <c r="C186" s="345">
        <v>9026.6153846153829</v>
      </c>
      <c r="D186" s="345">
        <v>8711.6923076923067</v>
      </c>
      <c r="E186" s="345">
        <v>7198.9999999999991</v>
      </c>
      <c r="F186" s="345">
        <v>6701.8461538461524</v>
      </c>
      <c r="G186" s="344"/>
      <c r="H186" s="344"/>
      <c r="I186" s="344"/>
      <c r="J186" s="344"/>
      <c r="K186" s="344"/>
      <c r="L186" s="344"/>
      <c r="M186" s="343"/>
      <c r="N186" s="343"/>
      <c r="O186" s="343"/>
      <c r="P186" s="343"/>
      <c r="Q186" s="343"/>
      <c r="R186" s="343"/>
      <c r="S186" s="343"/>
      <c r="T186" s="343"/>
    </row>
    <row r="187" spans="1:20" x14ac:dyDescent="0.25">
      <c r="A187" s="713"/>
      <c r="B187" s="350" t="s">
        <v>339</v>
      </c>
      <c r="C187" s="345">
        <v>6742.5384615384601</v>
      </c>
      <c r="D187" s="345">
        <v>6263.076923076922</v>
      </c>
      <c r="E187" s="345">
        <v>5217.4615384615372</v>
      </c>
      <c r="F187" s="345">
        <v>4875.9999999999991</v>
      </c>
      <c r="G187" s="344"/>
      <c r="H187" s="344"/>
      <c r="I187" s="344"/>
      <c r="J187" s="344"/>
      <c r="K187" s="344"/>
      <c r="L187" s="344"/>
      <c r="M187" s="343"/>
      <c r="N187" s="343"/>
      <c r="O187" s="343"/>
      <c r="P187" s="343"/>
      <c r="Q187" s="343"/>
      <c r="R187" s="343"/>
      <c r="S187" s="343"/>
      <c r="T187" s="343"/>
    </row>
    <row r="188" spans="1:20" x14ac:dyDescent="0.25">
      <c r="A188" s="713"/>
      <c r="B188" s="353" t="s">
        <v>338</v>
      </c>
      <c r="C188" s="345">
        <v>15323.30769230769</v>
      </c>
      <c r="D188" s="345">
        <v>14665.153846153844</v>
      </c>
      <c r="E188" s="345">
        <v>12248.384615384613</v>
      </c>
      <c r="F188" s="345">
        <v>11790.153846153844</v>
      </c>
      <c r="G188" s="344"/>
      <c r="H188" s="344"/>
      <c r="I188" s="344"/>
      <c r="J188" s="344"/>
      <c r="K188" s="344"/>
      <c r="L188" s="344"/>
      <c r="M188" s="343"/>
      <c r="N188" s="343"/>
      <c r="O188" s="343"/>
      <c r="P188" s="343"/>
      <c r="Q188" s="343"/>
      <c r="R188" s="343"/>
      <c r="S188" s="343"/>
      <c r="T188" s="343"/>
    </row>
    <row r="189" spans="1:20" x14ac:dyDescent="0.25">
      <c r="A189" s="713"/>
      <c r="B189" s="350" t="s">
        <v>337</v>
      </c>
      <c r="C189" s="345">
        <v>15597.538461538459</v>
      </c>
      <c r="D189" s="345">
        <v>14939.384615384613</v>
      </c>
      <c r="E189" s="345">
        <v>11887.461538461537</v>
      </c>
      <c r="F189" s="345">
        <v>11429.230769230768</v>
      </c>
      <c r="G189" s="344"/>
      <c r="H189" s="344"/>
      <c r="I189" s="344"/>
      <c r="J189" s="344"/>
      <c r="K189" s="344"/>
      <c r="L189" s="344"/>
      <c r="M189" s="343"/>
      <c r="N189" s="343"/>
      <c r="O189" s="343"/>
      <c r="P189" s="343"/>
      <c r="Q189" s="343"/>
      <c r="R189" s="343"/>
      <c r="S189" s="343"/>
      <c r="T189" s="343"/>
    </row>
    <row r="190" spans="1:20" x14ac:dyDescent="0.25">
      <c r="A190" s="713"/>
      <c r="B190" s="353" t="s">
        <v>336</v>
      </c>
      <c r="C190" s="345">
        <v>13311.692307692305</v>
      </c>
      <c r="D190" s="345">
        <v>12490.769230769229</v>
      </c>
      <c r="E190" s="345">
        <v>10178.384615384613</v>
      </c>
      <c r="F190" s="345">
        <v>9605.1538461538439</v>
      </c>
      <c r="G190" s="344"/>
      <c r="H190" s="344"/>
      <c r="I190" s="344"/>
      <c r="J190" s="344"/>
      <c r="K190" s="344"/>
      <c r="L190" s="344"/>
      <c r="M190" s="343"/>
      <c r="N190" s="343"/>
      <c r="O190" s="343"/>
      <c r="P190" s="343"/>
      <c r="Q190" s="343"/>
      <c r="R190" s="343"/>
      <c r="S190" s="343"/>
      <c r="T190" s="343"/>
    </row>
    <row r="191" spans="1:20" x14ac:dyDescent="0.25">
      <c r="A191" s="713"/>
      <c r="B191" s="350" t="s">
        <v>335</v>
      </c>
      <c r="C191" s="345">
        <v>11156.769230769229</v>
      </c>
      <c r="D191" s="345">
        <v>10185.461538461537</v>
      </c>
      <c r="E191" s="345">
        <v>8302.9999999999982</v>
      </c>
      <c r="F191" s="345">
        <v>7621.8461538461524</v>
      </c>
      <c r="G191" s="344"/>
      <c r="H191" s="344"/>
      <c r="I191" s="344"/>
      <c r="J191" s="344"/>
      <c r="K191" s="344"/>
      <c r="L191" s="344"/>
      <c r="M191" s="343"/>
      <c r="N191" s="343"/>
      <c r="O191" s="343"/>
      <c r="P191" s="343"/>
      <c r="Q191" s="343"/>
      <c r="R191" s="343"/>
      <c r="S191" s="343"/>
      <c r="T191" s="343"/>
    </row>
    <row r="192" spans="1:20" x14ac:dyDescent="0.25">
      <c r="A192" s="713"/>
      <c r="B192" s="353" t="s">
        <v>334</v>
      </c>
      <c r="C192" s="345">
        <v>25774.15384615384</v>
      </c>
      <c r="D192" s="345">
        <v>24528.615384615379</v>
      </c>
      <c r="E192" s="345">
        <v>21446.615384615379</v>
      </c>
      <c r="F192" s="345">
        <v>20561.999999999996</v>
      </c>
      <c r="G192" s="344"/>
      <c r="H192" s="344"/>
      <c r="I192" s="344"/>
      <c r="J192" s="344"/>
      <c r="K192" s="344"/>
      <c r="L192" s="344"/>
      <c r="M192" s="343"/>
      <c r="N192" s="343"/>
      <c r="O192" s="343"/>
      <c r="P192" s="343"/>
      <c r="Q192" s="343"/>
      <c r="R192" s="343"/>
      <c r="S192" s="343"/>
      <c r="T192" s="343"/>
    </row>
    <row r="193" spans="1:20" x14ac:dyDescent="0.25">
      <c r="A193" s="713"/>
      <c r="B193" s="353" t="s">
        <v>333</v>
      </c>
      <c r="C193" s="345">
        <v>26046.615384615379</v>
      </c>
      <c r="D193" s="345">
        <v>24802.846153846149</v>
      </c>
      <c r="E193" s="345">
        <v>21085.692307692305</v>
      </c>
      <c r="F193" s="345">
        <v>20201.076923076918</v>
      </c>
      <c r="G193" s="344"/>
      <c r="H193" s="344"/>
      <c r="I193" s="344"/>
      <c r="J193" s="344"/>
      <c r="K193" s="344"/>
      <c r="L193" s="344"/>
      <c r="M193" s="343"/>
      <c r="N193" s="343"/>
      <c r="O193" s="343"/>
      <c r="P193" s="343"/>
      <c r="Q193" s="343"/>
      <c r="R193" s="343"/>
      <c r="S193" s="343"/>
      <c r="T193" s="343"/>
    </row>
    <row r="194" spans="1:20" x14ac:dyDescent="0.25">
      <c r="A194" s="713"/>
      <c r="B194" s="350" t="s">
        <v>332</v>
      </c>
      <c r="C194" s="345">
        <v>23760.769230769227</v>
      </c>
      <c r="D194" s="345">
        <v>22354.230769230766</v>
      </c>
      <c r="E194" s="345">
        <v>19374.846153846152</v>
      </c>
      <c r="F194" s="345">
        <v>18376.999999999996</v>
      </c>
      <c r="G194" s="344"/>
      <c r="H194" s="344"/>
      <c r="I194" s="344"/>
      <c r="J194" s="344"/>
      <c r="K194" s="344"/>
      <c r="L194" s="344"/>
      <c r="M194" s="343"/>
      <c r="N194" s="343"/>
      <c r="O194" s="343"/>
      <c r="P194" s="343"/>
      <c r="Q194" s="343"/>
      <c r="R194" s="343"/>
      <c r="S194" s="343"/>
      <c r="T194" s="343"/>
    </row>
    <row r="195" spans="1:20" x14ac:dyDescent="0.25">
      <c r="A195" s="713"/>
      <c r="B195" s="353" t="s">
        <v>331</v>
      </c>
      <c r="C195" s="345">
        <v>21607.615384615379</v>
      </c>
      <c r="D195" s="345">
        <v>20048.923076923074</v>
      </c>
      <c r="E195" s="345">
        <v>17501.230769230766</v>
      </c>
      <c r="F195" s="345">
        <v>16391.923076923074</v>
      </c>
      <c r="G195" s="344"/>
      <c r="H195" s="344"/>
      <c r="I195" s="344"/>
      <c r="J195" s="344"/>
      <c r="K195" s="344"/>
      <c r="L195" s="344"/>
      <c r="M195" s="343"/>
      <c r="N195" s="343"/>
      <c r="O195" s="343"/>
      <c r="P195" s="343"/>
      <c r="Q195" s="343"/>
      <c r="R195" s="343"/>
      <c r="S195" s="343"/>
      <c r="T195" s="343"/>
    </row>
    <row r="196" spans="1:20" x14ac:dyDescent="0.25">
      <c r="A196" s="713"/>
      <c r="B196" s="350" t="s">
        <v>330</v>
      </c>
      <c r="C196" s="345">
        <v>17269.461538461535</v>
      </c>
      <c r="D196" s="345">
        <v>15634.692307692305</v>
      </c>
      <c r="E196" s="345">
        <v>15360.461538461535</v>
      </c>
      <c r="F196" s="345">
        <v>14019.384615384613</v>
      </c>
      <c r="G196" s="344"/>
      <c r="H196" s="344"/>
      <c r="I196" s="344"/>
      <c r="J196" s="344"/>
      <c r="K196" s="344"/>
      <c r="L196" s="344"/>
      <c r="M196" s="343"/>
      <c r="N196" s="343"/>
      <c r="O196" s="343"/>
      <c r="P196" s="343"/>
      <c r="Q196" s="343"/>
      <c r="R196" s="343"/>
      <c r="S196" s="343"/>
      <c r="T196" s="343"/>
    </row>
    <row r="197" spans="1:20" x14ac:dyDescent="0.25">
      <c r="A197" s="713"/>
      <c r="B197" s="353" t="s">
        <v>329</v>
      </c>
      <c r="C197" s="345">
        <v>50131.153846153837</v>
      </c>
      <c r="D197" s="345">
        <v>47077.461538461532</v>
      </c>
      <c r="E197" s="345">
        <v>35588.076923076915</v>
      </c>
      <c r="F197" s="345">
        <v>33427.846153846149</v>
      </c>
      <c r="G197" s="344"/>
      <c r="H197" s="344"/>
      <c r="I197" s="344"/>
      <c r="J197" s="344"/>
      <c r="K197" s="344"/>
      <c r="L197" s="344"/>
      <c r="M197" s="343"/>
      <c r="N197" s="343"/>
      <c r="O197" s="343"/>
      <c r="P197" s="343"/>
      <c r="Q197" s="343"/>
      <c r="R197" s="343"/>
      <c r="S197" s="343"/>
      <c r="T197" s="343"/>
    </row>
    <row r="198" spans="1:20" x14ac:dyDescent="0.25">
      <c r="A198" s="713"/>
      <c r="B198" s="350" t="s">
        <v>328</v>
      </c>
      <c r="C198" s="345">
        <v>47976.230769230759</v>
      </c>
      <c r="D198" s="345">
        <v>44772.153846153837</v>
      </c>
      <c r="E198" s="345">
        <v>33712.692307692305</v>
      </c>
      <c r="F198" s="345">
        <v>31444.538461538457</v>
      </c>
      <c r="G198" s="344"/>
      <c r="H198" s="344"/>
      <c r="I198" s="344"/>
      <c r="J198" s="344"/>
      <c r="K198" s="344"/>
      <c r="L198" s="344"/>
      <c r="M198" s="343"/>
      <c r="N198" s="343"/>
      <c r="O198" s="343"/>
      <c r="P198" s="343"/>
      <c r="Q198" s="343"/>
      <c r="R198" s="343"/>
      <c r="S198" s="343"/>
      <c r="T198" s="343"/>
    </row>
    <row r="199" spans="1:20" x14ac:dyDescent="0.25">
      <c r="A199" s="713"/>
      <c r="B199" s="353" t="s">
        <v>327</v>
      </c>
      <c r="C199" s="345">
        <v>45539.999999999993</v>
      </c>
      <c r="D199" s="345">
        <v>41992.692307692298</v>
      </c>
      <c r="E199" s="345">
        <v>31573.692307692301</v>
      </c>
      <c r="F199" s="345">
        <v>29073.769230769227</v>
      </c>
      <c r="G199" s="344"/>
      <c r="H199" s="344"/>
      <c r="I199" s="344"/>
      <c r="J199" s="344"/>
      <c r="K199" s="344"/>
      <c r="L199" s="344"/>
      <c r="M199" s="343"/>
      <c r="N199" s="343"/>
      <c r="O199" s="343"/>
      <c r="P199" s="343"/>
      <c r="Q199" s="343"/>
      <c r="R199" s="343"/>
      <c r="S199" s="343"/>
      <c r="T199" s="343"/>
    </row>
    <row r="200" spans="1:20" ht="19.5" thickBot="1" x14ac:dyDescent="0.3">
      <c r="A200" s="714"/>
      <c r="B200" s="347" t="s">
        <v>326</v>
      </c>
      <c r="C200" s="345">
        <v>42847.230769230759</v>
      </c>
      <c r="D200" s="345">
        <v>38712.538461538454</v>
      </c>
      <c r="E200" s="345">
        <v>27858.307692307688</v>
      </c>
      <c r="F200" s="345">
        <v>24931.999999999996</v>
      </c>
      <c r="G200" s="344"/>
      <c r="H200" s="344"/>
      <c r="I200" s="344"/>
      <c r="J200" s="344"/>
      <c r="K200" s="344"/>
      <c r="L200" s="344"/>
      <c r="M200" s="343"/>
      <c r="N200" s="343"/>
      <c r="O200" s="343"/>
      <c r="P200" s="343"/>
      <c r="Q200" s="343"/>
      <c r="R200" s="343"/>
      <c r="S200" s="343"/>
      <c r="T200" s="343"/>
    </row>
    <row r="201" spans="1:20" ht="39" customHeight="1" x14ac:dyDescent="0.25">
      <c r="A201" s="360"/>
      <c r="B201" s="715" t="s">
        <v>325</v>
      </c>
      <c r="C201" s="715"/>
      <c r="D201" s="715"/>
      <c r="E201" s="715"/>
      <c r="F201" s="715"/>
      <c r="G201" s="715"/>
      <c r="H201" s="716"/>
      <c r="I201" s="344"/>
      <c r="J201" s="344"/>
      <c r="K201" s="344"/>
      <c r="L201" s="344"/>
      <c r="M201" s="344"/>
      <c r="N201" s="344"/>
      <c r="O201" s="343"/>
      <c r="P201" s="343"/>
      <c r="Q201" s="343"/>
      <c r="R201" s="343"/>
      <c r="S201" s="343"/>
      <c r="T201" s="343"/>
    </row>
    <row r="202" spans="1:20" ht="31.5" x14ac:dyDescent="0.25">
      <c r="A202" s="351"/>
      <c r="B202" s="356" t="s">
        <v>324</v>
      </c>
      <c r="C202" s="355" t="s">
        <v>323</v>
      </c>
      <c r="D202" s="355" t="s">
        <v>322</v>
      </c>
      <c r="E202" s="355" t="s">
        <v>321</v>
      </c>
      <c r="F202" s="355" t="s">
        <v>320</v>
      </c>
      <c r="G202" s="355" t="s">
        <v>319</v>
      </c>
      <c r="H202" s="354" t="s">
        <v>318</v>
      </c>
      <c r="I202" s="344"/>
      <c r="J202" s="344"/>
      <c r="K202" s="344"/>
      <c r="L202" s="344"/>
      <c r="M202" s="344"/>
      <c r="N202" s="344"/>
      <c r="O202" s="343"/>
      <c r="P202" s="343"/>
      <c r="Q202" s="343"/>
      <c r="R202" s="343"/>
      <c r="S202" s="343"/>
      <c r="T202" s="343"/>
    </row>
    <row r="203" spans="1:20" x14ac:dyDescent="0.25">
      <c r="A203" s="351"/>
      <c r="B203" s="353">
        <v>180</v>
      </c>
      <c r="C203" s="359">
        <v>200</v>
      </c>
      <c r="D203" s="345">
        <v>2951.0769230769224</v>
      </c>
      <c r="E203" s="345">
        <v>2814.8461538461534</v>
      </c>
      <c r="F203" s="345">
        <v>2698.0769230769224</v>
      </c>
      <c r="G203" s="345">
        <v>2602.538461538461</v>
      </c>
      <c r="H203" s="345">
        <v>2519.3846153846148</v>
      </c>
      <c r="I203" s="344"/>
      <c r="J203" s="344"/>
      <c r="K203" s="344"/>
      <c r="L203" s="344"/>
      <c r="M203" s="344"/>
      <c r="N203" s="344"/>
      <c r="O203" s="343"/>
      <c r="P203" s="343"/>
      <c r="Q203" s="343"/>
      <c r="R203" s="343"/>
      <c r="S203" s="343"/>
      <c r="T203" s="343"/>
    </row>
    <row r="204" spans="1:20" x14ac:dyDescent="0.25">
      <c r="A204" s="351"/>
      <c r="B204" s="350">
        <v>200</v>
      </c>
      <c r="C204" s="358">
        <v>200</v>
      </c>
      <c r="D204" s="345">
        <v>3936.538461538461</v>
      </c>
      <c r="E204" s="345">
        <v>3768.4615384615377</v>
      </c>
      <c r="F204" s="345">
        <v>3626.9230769230762</v>
      </c>
      <c r="G204" s="345">
        <v>3506.6153846153838</v>
      </c>
      <c r="H204" s="345">
        <v>3405.76923076923</v>
      </c>
      <c r="I204" s="344"/>
      <c r="J204" s="344"/>
      <c r="K204" s="344"/>
      <c r="L204" s="344"/>
      <c r="M204" s="344"/>
      <c r="N204" s="344"/>
      <c r="O204" s="343"/>
      <c r="P204" s="343"/>
      <c r="Q204" s="343"/>
      <c r="R204" s="343"/>
      <c r="S204" s="343"/>
      <c r="T204" s="343"/>
    </row>
    <row r="205" spans="1:20" x14ac:dyDescent="0.25">
      <c r="A205" s="351"/>
      <c r="B205" s="353">
        <v>225</v>
      </c>
      <c r="C205" s="359">
        <v>200</v>
      </c>
      <c r="D205" s="345">
        <v>4288.6153846153838</v>
      </c>
      <c r="E205" s="345">
        <v>4074.538461538461</v>
      </c>
      <c r="F205" s="345">
        <v>3890.538461538461</v>
      </c>
      <c r="G205" s="345">
        <v>3734.8461538461534</v>
      </c>
      <c r="H205" s="345">
        <v>3603.9230769230762</v>
      </c>
      <c r="I205" s="344"/>
      <c r="J205" s="344"/>
      <c r="K205" s="344"/>
      <c r="L205" s="344"/>
      <c r="M205" s="344"/>
      <c r="N205" s="344"/>
      <c r="O205" s="343"/>
      <c r="P205" s="343"/>
      <c r="Q205" s="343"/>
      <c r="R205" s="343"/>
      <c r="S205" s="343"/>
      <c r="T205" s="343"/>
    </row>
    <row r="206" spans="1:20" x14ac:dyDescent="0.25">
      <c r="A206" s="351"/>
      <c r="B206" s="350">
        <v>250</v>
      </c>
      <c r="C206" s="358">
        <v>200</v>
      </c>
      <c r="D206" s="345">
        <v>6022.4615384615372</v>
      </c>
      <c r="E206" s="345">
        <v>5762.3846153846143</v>
      </c>
      <c r="F206" s="345">
        <v>5537.6923076923067</v>
      </c>
      <c r="G206" s="345">
        <v>5346.6153846153838</v>
      </c>
      <c r="H206" s="345">
        <v>5196.2307692307686</v>
      </c>
      <c r="I206" s="344"/>
      <c r="J206" s="344"/>
      <c r="K206" s="344"/>
      <c r="L206" s="344"/>
      <c r="M206" s="344"/>
      <c r="N206" s="344"/>
      <c r="O206" s="343"/>
      <c r="P206" s="343"/>
      <c r="Q206" s="343"/>
      <c r="R206" s="343"/>
      <c r="S206" s="343"/>
      <c r="T206" s="343"/>
    </row>
    <row r="207" spans="1:20" x14ac:dyDescent="0.25">
      <c r="A207" s="351"/>
      <c r="B207" s="353">
        <v>280</v>
      </c>
      <c r="C207" s="359">
        <v>198</v>
      </c>
      <c r="D207" s="345">
        <v>7795.2307692307677</v>
      </c>
      <c r="E207" s="345">
        <v>7436.076923076922</v>
      </c>
      <c r="F207" s="345">
        <v>7128.2307692307677</v>
      </c>
      <c r="G207" s="345">
        <v>6871.6923076923067</v>
      </c>
      <c r="H207" s="345">
        <v>6643.4615384615372</v>
      </c>
      <c r="I207" s="344"/>
      <c r="J207" s="344"/>
      <c r="K207" s="344"/>
      <c r="L207" s="344"/>
      <c r="M207" s="344"/>
      <c r="N207" s="344"/>
      <c r="O207" s="343"/>
      <c r="P207" s="343"/>
      <c r="Q207" s="343"/>
      <c r="R207" s="343"/>
      <c r="S207" s="343"/>
      <c r="T207" s="343"/>
    </row>
    <row r="208" spans="1:20" x14ac:dyDescent="0.25">
      <c r="A208" s="351"/>
      <c r="B208" s="350">
        <v>315</v>
      </c>
      <c r="C208" s="358">
        <v>240</v>
      </c>
      <c r="D208" s="345">
        <v>11020.538461538459</v>
      </c>
      <c r="E208" s="345">
        <v>10525.153846153844</v>
      </c>
      <c r="F208" s="345">
        <v>10082.846153846152</v>
      </c>
      <c r="G208" s="345">
        <v>9721.9230769230762</v>
      </c>
      <c r="H208" s="345">
        <v>9426.4615384615372</v>
      </c>
      <c r="I208" s="344"/>
      <c r="J208" s="344"/>
      <c r="K208" s="344"/>
      <c r="L208" s="344"/>
      <c r="M208" s="344"/>
      <c r="N208" s="344"/>
      <c r="O208" s="343"/>
      <c r="P208" s="343"/>
      <c r="Q208" s="343"/>
      <c r="R208" s="343"/>
      <c r="S208" s="343"/>
      <c r="T208" s="343"/>
    </row>
    <row r="209" spans="1:20" x14ac:dyDescent="0.25">
      <c r="A209" s="351"/>
      <c r="B209" s="353">
        <v>355</v>
      </c>
      <c r="C209" s="359">
        <v>270</v>
      </c>
      <c r="D209" s="345">
        <v>16883.769230769227</v>
      </c>
      <c r="E209" s="345">
        <v>16137.153846153844</v>
      </c>
      <c r="F209" s="345">
        <v>15498.461538461535</v>
      </c>
      <c r="G209" s="345">
        <v>14937.615384615383</v>
      </c>
      <c r="H209" s="345">
        <v>14484.692307692305</v>
      </c>
      <c r="I209" s="344"/>
      <c r="J209" s="344"/>
      <c r="K209" s="344"/>
      <c r="L209" s="344"/>
      <c r="M209" s="344"/>
      <c r="N209" s="344"/>
      <c r="O209" s="343"/>
      <c r="P209" s="343"/>
      <c r="Q209" s="343"/>
      <c r="R209" s="343"/>
      <c r="S209" s="343"/>
      <c r="T209" s="343"/>
    </row>
    <row r="210" spans="1:20" x14ac:dyDescent="0.25">
      <c r="A210" s="351"/>
      <c r="B210" s="350">
        <v>400</v>
      </c>
      <c r="C210" s="358">
        <v>315</v>
      </c>
      <c r="D210" s="345">
        <v>18810.461538461535</v>
      </c>
      <c r="E210" s="345">
        <v>17704.692307692305</v>
      </c>
      <c r="F210" s="345">
        <v>16754.615384615383</v>
      </c>
      <c r="G210" s="345">
        <v>15972.615384615381</v>
      </c>
      <c r="H210" s="345">
        <v>15312.692307692305</v>
      </c>
      <c r="I210" s="344"/>
      <c r="J210" s="344"/>
      <c r="K210" s="344"/>
      <c r="L210" s="344"/>
      <c r="M210" s="344"/>
      <c r="N210" s="344"/>
      <c r="O210" s="343"/>
      <c r="P210" s="343"/>
      <c r="Q210" s="343"/>
      <c r="R210" s="343"/>
      <c r="S210" s="343"/>
      <c r="T210" s="343"/>
    </row>
    <row r="211" spans="1:20" x14ac:dyDescent="0.25">
      <c r="A211" s="351"/>
      <c r="B211" s="353">
        <v>450</v>
      </c>
      <c r="C211" s="359">
        <v>360</v>
      </c>
      <c r="D211" s="345">
        <v>24203.076923076918</v>
      </c>
      <c r="E211" s="345">
        <v>22623.153846153844</v>
      </c>
      <c r="F211" s="345">
        <v>21269.692307692305</v>
      </c>
      <c r="G211" s="345">
        <v>20142.692307692305</v>
      </c>
      <c r="H211" s="345">
        <v>19187.307692307688</v>
      </c>
      <c r="I211" s="344"/>
      <c r="J211" s="344"/>
      <c r="K211" s="344"/>
      <c r="L211" s="344"/>
      <c r="M211" s="344"/>
      <c r="N211" s="344"/>
      <c r="O211" s="343"/>
      <c r="P211" s="343"/>
      <c r="Q211" s="343"/>
      <c r="R211" s="343"/>
      <c r="S211" s="343"/>
      <c r="T211" s="343"/>
    </row>
    <row r="212" spans="1:20" x14ac:dyDescent="0.25">
      <c r="A212" s="351"/>
      <c r="B212" s="350">
        <v>500</v>
      </c>
      <c r="C212" s="358">
        <v>360</v>
      </c>
      <c r="D212" s="345">
        <v>32506.076923076918</v>
      </c>
      <c r="E212" s="345">
        <v>30561.692307692301</v>
      </c>
      <c r="F212" s="345">
        <v>28896.846153846149</v>
      </c>
      <c r="G212" s="345">
        <v>27490.307692307688</v>
      </c>
      <c r="H212" s="345">
        <v>26308.461538461535</v>
      </c>
      <c r="I212" s="344"/>
      <c r="J212" s="344"/>
      <c r="K212" s="344"/>
      <c r="L212" s="344"/>
      <c r="M212" s="344"/>
      <c r="N212" s="344"/>
      <c r="O212" s="343"/>
      <c r="P212" s="343"/>
      <c r="Q212" s="343"/>
      <c r="R212" s="343"/>
      <c r="S212" s="343"/>
      <c r="T212" s="343"/>
    </row>
    <row r="213" spans="1:20" x14ac:dyDescent="0.25">
      <c r="A213" s="351"/>
      <c r="B213" s="353">
        <v>560</v>
      </c>
      <c r="C213" s="359">
        <v>405</v>
      </c>
      <c r="D213" s="345" t="s">
        <v>225</v>
      </c>
      <c r="E213" s="345" t="s">
        <v>225</v>
      </c>
      <c r="F213" s="345">
        <v>31115.461538461532</v>
      </c>
      <c r="G213" s="345">
        <v>29056.076923076918</v>
      </c>
      <c r="H213" s="345">
        <v>27341.692307692305</v>
      </c>
      <c r="I213" s="344"/>
      <c r="J213" s="344"/>
      <c r="K213" s="344"/>
      <c r="L213" s="344"/>
      <c r="M213" s="344"/>
      <c r="N213" s="344"/>
      <c r="O213" s="343"/>
      <c r="P213" s="343"/>
      <c r="Q213" s="343"/>
      <c r="R213" s="343"/>
      <c r="S213" s="343"/>
      <c r="T213" s="343"/>
    </row>
    <row r="214" spans="1:20" x14ac:dyDescent="0.25">
      <c r="A214" s="351"/>
      <c r="B214" s="350">
        <v>630</v>
      </c>
      <c r="C214" s="358">
        <v>450</v>
      </c>
      <c r="D214" s="345" t="s">
        <v>225</v>
      </c>
      <c r="E214" s="345" t="s">
        <v>225</v>
      </c>
      <c r="F214" s="345">
        <v>48912.153846153837</v>
      </c>
      <c r="G214" s="345">
        <v>46111.461538461532</v>
      </c>
      <c r="H214" s="345">
        <v>43864.538461538454</v>
      </c>
      <c r="I214" s="344"/>
      <c r="J214" s="344"/>
      <c r="K214" s="344"/>
      <c r="L214" s="344"/>
      <c r="M214" s="344"/>
      <c r="N214" s="344"/>
      <c r="O214" s="343"/>
      <c r="P214" s="343"/>
      <c r="Q214" s="343"/>
      <c r="R214" s="343"/>
      <c r="S214" s="343"/>
      <c r="T214" s="343"/>
    </row>
    <row r="215" spans="1:20" x14ac:dyDescent="0.25">
      <c r="A215" s="351"/>
      <c r="B215" s="353">
        <v>710</v>
      </c>
      <c r="C215" s="359">
        <v>585</v>
      </c>
      <c r="D215" s="345" t="s">
        <v>225</v>
      </c>
      <c r="E215" s="345" t="s">
        <v>225</v>
      </c>
      <c r="F215" s="345" t="s">
        <v>225</v>
      </c>
      <c r="G215" s="345" t="s">
        <v>225</v>
      </c>
      <c r="H215" s="345">
        <v>80365.538461538454</v>
      </c>
      <c r="I215" s="344"/>
      <c r="J215" s="344"/>
      <c r="K215" s="344"/>
      <c r="L215" s="344"/>
      <c r="M215" s="344"/>
      <c r="N215" s="344"/>
      <c r="O215" s="343"/>
      <c r="P215" s="343"/>
      <c r="Q215" s="343"/>
      <c r="R215" s="343"/>
      <c r="S215" s="343"/>
      <c r="T215" s="343"/>
    </row>
    <row r="216" spans="1:20" x14ac:dyDescent="0.25">
      <c r="A216" s="351"/>
      <c r="B216" s="350">
        <v>800</v>
      </c>
      <c r="C216" s="358">
        <v>675</v>
      </c>
      <c r="D216" s="345" t="s">
        <v>225</v>
      </c>
      <c r="E216" s="345" t="s">
        <v>225</v>
      </c>
      <c r="F216" s="345" t="s">
        <v>225</v>
      </c>
      <c r="G216" s="345" t="s">
        <v>225</v>
      </c>
      <c r="H216" s="345">
        <v>88840.153846153829</v>
      </c>
      <c r="I216" s="344"/>
      <c r="J216" s="344"/>
      <c r="K216" s="344"/>
      <c r="L216" s="344"/>
      <c r="M216" s="344"/>
      <c r="N216" s="344"/>
      <c r="O216" s="343"/>
      <c r="P216" s="343"/>
      <c r="Q216" s="343"/>
      <c r="R216" s="343"/>
      <c r="S216" s="343"/>
      <c r="T216" s="343"/>
    </row>
    <row r="217" spans="1:20" ht="19.5" thickBot="1" x14ac:dyDescent="0.3">
      <c r="A217" s="348"/>
      <c r="B217" s="347">
        <v>900</v>
      </c>
      <c r="C217" s="357">
        <v>720</v>
      </c>
      <c r="D217" s="345" t="s">
        <v>225</v>
      </c>
      <c r="E217" s="345" t="s">
        <v>225</v>
      </c>
      <c r="F217" s="345" t="s">
        <v>225</v>
      </c>
      <c r="G217" s="345" t="s">
        <v>225</v>
      </c>
      <c r="H217" s="345" t="s">
        <v>225</v>
      </c>
      <c r="I217" s="344"/>
      <c r="J217" s="344"/>
      <c r="K217" s="344"/>
      <c r="L217" s="344"/>
      <c r="M217" s="344"/>
      <c r="N217" s="344"/>
      <c r="O217" s="343"/>
      <c r="P217" s="343"/>
      <c r="Q217" s="343"/>
      <c r="R217" s="343"/>
      <c r="S217" s="343"/>
      <c r="T217" s="343"/>
    </row>
    <row r="218" spans="1:20" ht="39" customHeight="1" x14ac:dyDescent="0.25">
      <c r="A218" s="351"/>
      <c r="B218" s="717" t="s">
        <v>317</v>
      </c>
      <c r="C218" s="718"/>
      <c r="D218" s="718"/>
      <c r="E218" s="719"/>
      <c r="F218" s="344"/>
      <c r="G218" s="344"/>
      <c r="H218" s="344"/>
      <c r="I218" s="343"/>
      <c r="J218" s="343"/>
      <c r="K218" s="343"/>
      <c r="L218" s="343"/>
      <c r="M218" s="343"/>
      <c r="N218" s="343"/>
      <c r="O218" s="343"/>
      <c r="P218" s="343"/>
      <c r="Q218" s="343"/>
      <c r="R218" s="343"/>
      <c r="S218" s="343"/>
      <c r="T218" s="343"/>
    </row>
    <row r="219" spans="1:20" ht="47.25" x14ac:dyDescent="0.25">
      <c r="A219" s="351"/>
      <c r="B219" s="356" t="s">
        <v>316</v>
      </c>
      <c r="C219" s="355" t="s">
        <v>315</v>
      </c>
      <c r="D219" s="355" t="s">
        <v>314</v>
      </c>
      <c r="E219" s="354" t="s">
        <v>313</v>
      </c>
      <c r="F219" s="344"/>
      <c r="G219" s="344"/>
      <c r="H219" s="344"/>
      <c r="I219" s="343"/>
      <c r="J219" s="343"/>
      <c r="K219" s="343"/>
      <c r="L219" s="343"/>
      <c r="M219" s="343"/>
      <c r="N219" s="343"/>
      <c r="O219" s="343"/>
      <c r="P219" s="343"/>
      <c r="Q219" s="343"/>
      <c r="R219" s="343"/>
      <c r="S219" s="343"/>
      <c r="T219" s="343"/>
    </row>
    <row r="220" spans="1:20" x14ac:dyDescent="0.25">
      <c r="A220" s="351"/>
      <c r="B220" s="353">
        <v>63</v>
      </c>
      <c r="C220" s="353">
        <v>90</v>
      </c>
      <c r="D220" s="352">
        <v>150</v>
      </c>
      <c r="E220" s="345">
        <v>539.61538461538453</v>
      </c>
      <c r="F220" s="344"/>
      <c r="G220" s="344"/>
      <c r="H220" s="344"/>
      <c r="I220" s="343"/>
      <c r="J220" s="343"/>
      <c r="K220" s="343"/>
      <c r="L220" s="343"/>
      <c r="M220" s="343"/>
      <c r="N220" s="343"/>
      <c r="O220" s="343"/>
      <c r="P220" s="343"/>
      <c r="Q220" s="343"/>
      <c r="R220" s="343"/>
      <c r="S220" s="343"/>
      <c r="T220" s="343"/>
    </row>
    <row r="221" spans="1:20" x14ac:dyDescent="0.25">
      <c r="A221" s="351"/>
      <c r="B221" s="350">
        <v>75</v>
      </c>
      <c r="C221" s="350">
        <v>105</v>
      </c>
      <c r="D221" s="349">
        <v>150</v>
      </c>
      <c r="E221" s="345">
        <v>762.53846153846143</v>
      </c>
      <c r="F221" s="344"/>
      <c r="G221" s="344"/>
      <c r="H221" s="344"/>
      <c r="I221" s="343"/>
      <c r="J221" s="343"/>
      <c r="K221" s="343"/>
      <c r="L221" s="343"/>
      <c r="M221" s="343"/>
      <c r="N221" s="343"/>
      <c r="O221" s="343"/>
      <c r="P221" s="343"/>
      <c r="Q221" s="343"/>
      <c r="R221" s="343"/>
      <c r="S221" s="343"/>
      <c r="T221" s="343"/>
    </row>
    <row r="222" spans="1:20" x14ac:dyDescent="0.25">
      <c r="A222" s="351"/>
      <c r="B222" s="353">
        <v>90</v>
      </c>
      <c r="C222" s="353">
        <v>110</v>
      </c>
      <c r="D222" s="352">
        <v>150</v>
      </c>
      <c r="E222" s="345">
        <v>836.8461538461537</v>
      </c>
      <c r="F222" s="344"/>
      <c r="G222" s="344"/>
      <c r="H222" s="344"/>
      <c r="I222" s="343"/>
      <c r="J222" s="343"/>
      <c r="K222" s="343"/>
      <c r="L222" s="343"/>
      <c r="M222" s="343"/>
      <c r="N222" s="343"/>
      <c r="O222" s="343"/>
      <c r="P222" s="343"/>
      <c r="Q222" s="343"/>
      <c r="R222" s="343"/>
      <c r="S222" s="343"/>
      <c r="T222" s="343"/>
    </row>
    <row r="223" spans="1:20" x14ac:dyDescent="0.25">
      <c r="A223" s="351"/>
      <c r="B223" s="350">
        <v>110</v>
      </c>
      <c r="C223" s="350">
        <v>140</v>
      </c>
      <c r="D223" s="349">
        <v>150</v>
      </c>
      <c r="E223" s="345">
        <v>935.92307692307679</v>
      </c>
      <c r="F223" s="344"/>
      <c r="G223" s="344"/>
      <c r="H223" s="344"/>
      <c r="I223" s="343"/>
      <c r="J223" s="343"/>
      <c r="K223" s="343"/>
      <c r="L223" s="343"/>
      <c r="M223" s="343"/>
      <c r="N223" s="343"/>
      <c r="O223" s="343"/>
      <c r="P223" s="343"/>
      <c r="Q223" s="343"/>
      <c r="R223" s="343"/>
      <c r="S223" s="343"/>
      <c r="T223" s="343"/>
    </row>
    <row r="224" spans="1:20" x14ac:dyDescent="0.25">
      <c r="A224" s="351"/>
      <c r="B224" s="353">
        <v>125</v>
      </c>
      <c r="C224" s="353">
        <v>155</v>
      </c>
      <c r="D224" s="352">
        <v>150</v>
      </c>
      <c r="E224" s="345">
        <v>1066.8461538461536</v>
      </c>
      <c r="F224" s="344"/>
      <c r="G224" s="344"/>
      <c r="H224" s="344"/>
      <c r="I224" s="343"/>
      <c r="J224" s="343"/>
      <c r="K224" s="343"/>
      <c r="L224" s="343"/>
      <c r="M224" s="343"/>
      <c r="N224" s="343"/>
      <c r="O224" s="343"/>
      <c r="P224" s="343"/>
      <c r="Q224" s="343"/>
      <c r="R224" s="343"/>
      <c r="S224" s="343"/>
      <c r="T224" s="343"/>
    </row>
    <row r="225" spans="1:20" x14ac:dyDescent="0.25">
      <c r="A225" s="351"/>
      <c r="B225" s="350">
        <v>140</v>
      </c>
      <c r="C225" s="350">
        <v>177</v>
      </c>
      <c r="D225" s="349">
        <v>150</v>
      </c>
      <c r="E225" s="345">
        <v>1275.6153846153843</v>
      </c>
      <c r="F225" s="344"/>
      <c r="G225" s="344"/>
      <c r="H225" s="344"/>
      <c r="I225" s="343"/>
      <c r="J225" s="343"/>
      <c r="K225" s="343"/>
      <c r="L225" s="343"/>
      <c r="M225" s="343"/>
      <c r="N225" s="343"/>
      <c r="O225" s="343"/>
      <c r="P225" s="343"/>
      <c r="Q225" s="343"/>
      <c r="R225" s="343"/>
      <c r="S225" s="343"/>
      <c r="T225" s="343"/>
    </row>
    <row r="226" spans="1:20" x14ac:dyDescent="0.25">
      <c r="A226" s="351"/>
      <c r="B226" s="353">
        <v>160</v>
      </c>
      <c r="C226" s="353">
        <v>196</v>
      </c>
      <c r="D226" s="352">
        <v>150</v>
      </c>
      <c r="E226" s="345">
        <v>1436.6153846153843</v>
      </c>
      <c r="F226" s="344"/>
      <c r="G226" s="344"/>
      <c r="H226" s="344"/>
      <c r="I226" s="343"/>
      <c r="J226" s="343"/>
      <c r="K226" s="343"/>
      <c r="L226" s="343"/>
      <c r="M226" s="343"/>
      <c r="N226" s="343"/>
      <c r="O226" s="343"/>
      <c r="P226" s="343"/>
      <c r="Q226" s="343"/>
      <c r="R226" s="343"/>
      <c r="S226" s="343"/>
      <c r="T226" s="343"/>
    </row>
    <row r="227" spans="1:20" x14ac:dyDescent="0.25">
      <c r="A227" s="351"/>
      <c r="B227" s="350">
        <v>180</v>
      </c>
      <c r="C227" s="350">
        <v>220</v>
      </c>
      <c r="D227" s="349">
        <v>150</v>
      </c>
      <c r="E227" s="345">
        <v>1732.0769230769229</v>
      </c>
      <c r="F227" s="344"/>
      <c r="G227" s="344"/>
      <c r="H227" s="344"/>
      <c r="I227" s="343"/>
      <c r="J227" s="343"/>
      <c r="K227" s="343"/>
      <c r="L227" s="343"/>
      <c r="M227" s="343"/>
      <c r="N227" s="343"/>
      <c r="O227" s="343"/>
      <c r="P227" s="343"/>
      <c r="Q227" s="343"/>
      <c r="R227" s="343"/>
      <c r="S227" s="343"/>
      <c r="T227" s="343"/>
    </row>
    <row r="228" spans="1:20" x14ac:dyDescent="0.25">
      <c r="A228" s="351"/>
      <c r="B228" s="353">
        <v>200</v>
      </c>
      <c r="C228" s="353">
        <v>248</v>
      </c>
      <c r="D228" s="352">
        <v>150</v>
      </c>
      <c r="E228" s="345">
        <v>2039.9230769230767</v>
      </c>
      <c r="F228" s="344"/>
      <c r="G228" s="344"/>
      <c r="H228" s="344"/>
      <c r="I228" s="343"/>
      <c r="J228" s="343"/>
      <c r="K228" s="343"/>
      <c r="L228" s="343"/>
      <c r="M228" s="343"/>
      <c r="N228" s="343"/>
      <c r="O228" s="343"/>
      <c r="P228" s="343"/>
      <c r="Q228" s="343"/>
      <c r="R228" s="343"/>
      <c r="S228" s="343"/>
      <c r="T228" s="343"/>
    </row>
    <row r="229" spans="1:20" x14ac:dyDescent="0.25">
      <c r="A229" s="351"/>
      <c r="B229" s="350">
        <v>225</v>
      </c>
      <c r="C229" s="350">
        <v>274</v>
      </c>
      <c r="D229" s="349">
        <v>150</v>
      </c>
      <c r="E229" s="345">
        <v>2407.9230769230767</v>
      </c>
      <c r="F229" s="344"/>
      <c r="G229" s="344"/>
      <c r="H229" s="344"/>
      <c r="I229" s="343"/>
      <c r="J229" s="343"/>
      <c r="K229" s="343"/>
      <c r="L229" s="343"/>
      <c r="M229" s="343"/>
      <c r="N229" s="343"/>
      <c r="O229" s="343"/>
      <c r="P229" s="343"/>
      <c r="Q229" s="343"/>
      <c r="R229" s="343"/>
      <c r="S229" s="343"/>
      <c r="T229" s="343"/>
    </row>
    <row r="230" spans="1:20" x14ac:dyDescent="0.25">
      <c r="A230" s="351"/>
      <c r="B230" s="353">
        <v>250</v>
      </c>
      <c r="C230" s="353">
        <v>300</v>
      </c>
      <c r="D230" s="352">
        <v>150</v>
      </c>
      <c r="E230" s="345">
        <v>2827.2307692307686</v>
      </c>
      <c r="F230" s="344"/>
      <c r="G230" s="344"/>
      <c r="H230" s="344"/>
      <c r="I230" s="343"/>
      <c r="J230" s="343"/>
      <c r="K230" s="343"/>
      <c r="L230" s="343"/>
      <c r="M230" s="343"/>
      <c r="N230" s="343"/>
      <c r="O230" s="343"/>
      <c r="P230" s="343"/>
      <c r="Q230" s="343"/>
      <c r="R230" s="343"/>
      <c r="S230" s="343"/>
      <c r="T230" s="343"/>
    </row>
    <row r="231" spans="1:20" x14ac:dyDescent="0.25">
      <c r="A231" s="351"/>
      <c r="B231" s="350">
        <v>280</v>
      </c>
      <c r="C231" s="350">
        <v>330</v>
      </c>
      <c r="D231" s="349">
        <v>150</v>
      </c>
      <c r="E231" s="345">
        <v>3425.2307692307686</v>
      </c>
      <c r="F231" s="344"/>
      <c r="G231" s="344"/>
      <c r="H231" s="344"/>
      <c r="I231" s="343"/>
      <c r="J231" s="343"/>
      <c r="K231" s="343"/>
      <c r="L231" s="343"/>
      <c r="M231" s="343"/>
      <c r="N231" s="343"/>
      <c r="O231" s="343"/>
      <c r="P231" s="343"/>
      <c r="Q231" s="343"/>
      <c r="R231" s="343"/>
      <c r="S231" s="343"/>
      <c r="T231" s="343"/>
    </row>
    <row r="232" spans="1:20" x14ac:dyDescent="0.25">
      <c r="A232" s="351"/>
      <c r="B232" s="353">
        <v>315</v>
      </c>
      <c r="C232" s="353">
        <v>365</v>
      </c>
      <c r="D232" s="352">
        <v>150</v>
      </c>
      <c r="E232" s="345">
        <v>4166.538461538461</v>
      </c>
      <c r="F232" s="344"/>
      <c r="G232" s="344"/>
      <c r="H232" s="344"/>
      <c r="I232" s="343"/>
      <c r="J232" s="343"/>
      <c r="K232" s="343"/>
      <c r="L232" s="343"/>
      <c r="M232" s="343"/>
      <c r="N232" s="343"/>
      <c r="O232" s="343"/>
      <c r="P232" s="343"/>
      <c r="Q232" s="343"/>
      <c r="R232" s="343"/>
      <c r="S232" s="343"/>
      <c r="T232" s="343"/>
    </row>
    <row r="233" spans="1:20" x14ac:dyDescent="0.25">
      <c r="A233" s="351"/>
      <c r="B233" s="350">
        <v>355</v>
      </c>
      <c r="C233" s="350">
        <v>397</v>
      </c>
      <c r="D233" s="349">
        <v>150</v>
      </c>
      <c r="E233" s="345">
        <v>3641.0769230769224</v>
      </c>
      <c r="F233" s="344"/>
      <c r="G233" s="344"/>
      <c r="H233" s="344"/>
      <c r="I233" s="343"/>
      <c r="J233" s="343"/>
      <c r="K233" s="343"/>
      <c r="L233" s="343"/>
      <c r="M233" s="343"/>
      <c r="N233" s="343"/>
      <c r="O233" s="343"/>
      <c r="P233" s="343"/>
      <c r="Q233" s="343"/>
      <c r="R233" s="343"/>
      <c r="S233" s="343"/>
      <c r="T233" s="343"/>
    </row>
    <row r="234" spans="1:20" x14ac:dyDescent="0.25">
      <c r="A234" s="351"/>
      <c r="B234" s="353">
        <v>400</v>
      </c>
      <c r="C234" s="353">
        <v>445</v>
      </c>
      <c r="D234" s="352">
        <v>180</v>
      </c>
      <c r="E234" s="345">
        <v>5121.9230769230762</v>
      </c>
      <c r="F234" s="344"/>
      <c r="G234" s="344"/>
      <c r="H234" s="344"/>
      <c r="I234" s="343"/>
      <c r="J234" s="343"/>
      <c r="K234" s="343"/>
      <c r="L234" s="343"/>
      <c r="M234" s="343"/>
      <c r="N234" s="343"/>
      <c r="O234" s="343"/>
      <c r="P234" s="343"/>
      <c r="Q234" s="343"/>
      <c r="R234" s="343"/>
      <c r="S234" s="343"/>
      <c r="T234" s="343"/>
    </row>
    <row r="235" spans="1:20" x14ac:dyDescent="0.25">
      <c r="A235" s="351"/>
      <c r="B235" s="350">
        <v>450</v>
      </c>
      <c r="C235" s="350">
        <v>495</v>
      </c>
      <c r="D235" s="349">
        <v>180</v>
      </c>
      <c r="E235" s="345">
        <v>7372.3846153846143</v>
      </c>
      <c r="F235" s="344"/>
      <c r="G235" s="344"/>
      <c r="H235" s="344"/>
      <c r="I235" s="343"/>
      <c r="J235" s="343"/>
      <c r="K235" s="343"/>
      <c r="L235" s="343"/>
      <c r="M235" s="343"/>
      <c r="N235" s="343"/>
      <c r="O235" s="343"/>
      <c r="P235" s="343"/>
      <c r="Q235" s="343"/>
      <c r="R235" s="343"/>
      <c r="S235" s="343"/>
      <c r="T235" s="343"/>
    </row>
    <row r="236" spans="1:20" x14ac:dyDescent="0.25">
      <c r="A236" s="351"/>
      <c r="B236" s="353">
        <v>500</v>
      </c>
      <c r="C236" s="353">
        <v>550</v>
      </c>
      <c r="D236" s="352">
        <v>210</v>
      </c>
      <c r="E236" s="345">
        <v>10045.692307692307</v>
      </c>
      <c r="F236" s="344"/>
      <c r="G236" s="344"/>
      <c r="H236" s="344"/>
      <c r="I236" s="343"/>
      <c r="J236" s="343"/>
      <c r="K236" s="343"/>
      <c r="L236" s="343"/>
      <c r="M236" s="343"/>
      <c r="N236" s="343"/>
      <c r="O236" s="343"/>
      <c r="P236" s="343"/>
      <c r="Q236" s="343"/>
      <c r="R236" s="343"/>
      <c r="S236" s="343"/>
      <c r="T236" s="343"/>
    </row>
    <row r="237" spans="1:20" x14ac:dyDescent="0.25">
      <c r="A237" s="351"/>
      <c r="B237" s="350">
        <v>560</v>
      </c>
      <c r="C237" s="350">
        <v>610</v>
      </c>
      <c r="D237" s="349">
        <v>210</v>
      </c>
      <c r="E237" s="345">
        <v>12782.692307692305</v>
      </c>
      <c r="F237" s="344"/>
      <c r="G237" s="344"/>
      <c r="H237" s="344"/>
      <c r="I237" s="343"/>
      <c r="J237" s="343"/>
      <c r="K237" s="343"/>
      <c r="L237" s="343"/>
      <c r="M237" s="343"/>
      <c r="N237" s="343"/>
      <c r="O237" s="343"/>
      <c r="P237" s="343"/>
      <c r="Q237" s="343"/>
      <c r="R237" s="343"/>
      <c r="S237" s="343"/>
      <c r="T237" s="343"/>
    </row>
    <row r="238" spans="1:20" x14ac:dyDescent="0.25">
      <c r="A238" s="351"/>
      <c r="B238" s="353">
        <v>630</v>
      </c>
      <c r="C238" s="353">
        <v>690</v>
      </c>
      <c r="D238" s="352">
        <v>250</v>
      </c>
      <c r="E238" s="345">
        <v>18244.307692307688</v>
      </c>
      <c r="F238" s="344"/>
      <c r="G238" s="344"/>
      <c r="H238" s="344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</row>
    <row r="239" spans="1:20" x14ac:dyDescent="0.25">
      <c r="A239" s="351"/>
      <c r="B239" s="350">
        <v>710</v>
      </c>
      <c r="C239" s="350">
        <v>780</v>
      </c>
      <c r="D239" s="349">
        <v>300</v>
      </c>
      <c r="E239" s="345">
        <v>31278.230769230766</v>
      </c>
      <c r="F239" s="344"/>
      <c r="G239" s="344"/>
      <c r="H239" s="344"/>
      <c r="I239" s="343"/>
      <c r="J239" s="343"/>
      <c r="K239" s="343"/>
      <c r="L239" s="343"/>
      <c r="M239" s="343"/>
      <c r="N239" s="343"/>
      <c r="O239" s="343"/>
      <c r="P239" s="343"/>
      <c r="Q239" s="343"/>
      <c r="R239" s="343"/>
      <c r="S239" s="343"/>
      <c r="T239" s="343"/>
    </row>
    <row r="240" spans="1:20" x14ac:dyDescent="0.25">
      <c r="A240" s="351"/>
      <c r="B240" s="353">
        <v>800</v>
      </c>
      <c r="C240" s="353">
        <v>880</v>
      </c>
      <c r="D240" s="352">
        <v>310</v>
      </c>
      <c r="E240" s="345">
        <v>44437.769230769227</v>
      </c>
      <c r="F240" s="344"/>
      <c r="G240" s="344"/>
      <c r="H240" s="344"/>
      <c r="I240" s="343"/>
      <c r="J240" s="343"/>
      <c r="K240" s="343"/>
      <c r="L240" s="343"/>
      <c r="M240" s="343"/>
      <c r="N240" s="343"/>
      <c r="O240" s="343"/>
      <c r="P240" s="343"/>
      <c r="Q240" s="343"/>
      <c r="R240" s="343"/>
      <c r="S240" s="343"/>
      <c r="T240" s="343"/>
    </row>
    <row r="241" spans="1:20" x14ac:dyDescent="0.25">
      <c r="A241" s="351"/>
      <c r="B241" s="350">
        <v>900</v>
      </c>
      <c r="C241" s="350">
        <v>980</v>
      </c>
      <c r="D241" s="349">
        <v>400</v>
      </c>
      <c r="E241" s="345">
        <v>58800.384615384603</v>
      </c>
      <c r="F241" s="344"/>
      <c r="G241" s="344"/>
      <c r="H241" s="344"/>
      <c r="I241" s="343"/>
      <c r="J241" s="343"/>
      <c r="K241" s="343"/>
      <c r="L241" s="343"/>
      <c r="M241" s="343"/>
      <c r="N241" s="343"/>
      <c r="O241" s="343"/>
      <c r="P241" s="343"/>
      <c r="Q241" s="343"/>
      <c r="R241" s="343"/>
      <c r="S241" s="343"/>
      <c r="T241" s="343"/>
    </row>
    <row r="242" spans="1:20" ht="19.5" thickBot="1" x14ac:dyDescent="0.3">
      <c r="A242" s="348"/>
      <c r="B242" s="347">
        <v>1000</v>
      </c>
      <c r="C242" s="347">
        <v>1090</v>
      </c>
      <c r="D242" s="346">
        <v>400</v>
      </c>
      <c r="E242" s="345">
        <v>114929.23076923075</v>
      </c>
      <c r="F242" s="344"/>
      <c r="G242" s="344"/>
      <c r="H242" s="344"/>
      <c r="I242" s="343"/>
      <c r="J242" s="343"/>
      <c r="K242" s="343"/>
      <c r="L242" s="343"/>
      <c r="M242" s="343"/>
      <c r="N242" s="343"/>
      <c r="O242" s="343"/>
      <c r="P242" s="343"/>
      <c r="Q242" s="343"/>
      <c r="R242" s="343"/>
      <c r="S242" s="343"/>
      <c r="T242" s="343"/>
    </row>
    <row r="243" spans="1:20" x14ac:dyDescent="0.25">
      <c r="B243" s="343"/>
      <c r="C243" s="343"/>
      <c r="D243" s="343"/>
      <c r="E243" s="343"/>
      <c r="F243" s="343"/>
      <c r="G243" s="343"/>
      <c r="H243" s="343"/>
      <c r="I243" s="343"/>
      <c r="J243" s="343"/>
      <c r="K243" s="343"/>
      <c r="L243" s="343"/>
      <c r="M243" s="343"/>
      <c r="N243" s="343"/>
      <c r="O243" s="343"/>
      <c r="P243" s="343"/>
      <c r="Q243" s="343"/>
      <c r="R243" s="343"/>
      <c r="S243" s="343"/>
      <c r="T243" s="343"/>
    </row>
    <row r="244" spans="1:20" x14ac:dyDescent="0.25">
      <c r="B244" s="343"/>
      <c r="C244" s="343"/>
      <c r="D244" s="343"/>
      <c r="E244" s="343"/>
      <c r="F244" s="343"/>
      <c r="G244" s="343"/>
      <c r="H244" s="343"/>
      <c r="I244" s="343"/>
      <c r="J244" s="343"/>
      <c r="K244" s="343"/>
      <c r="L244" s="343"/>
      <c r="M244" s="343"/>
      <c r="N244" s="343"/>
      <c r="O244" s="343"/>
      <c r="P244" s="343"/>
      <c r="Q244" s="343"/>
      <c r="R244" s="343"/>
      <c r="S244" s="343"/>
      <c r="T244" s="343"/>
    </row>
    <row r="245" spans="1:20" x14ac:dyDescent="0.25">
      <c r="B245" s="343"/>
      <c r="C245" s="343"/>
      <c r="D245" s="343"/>
      <c r="E245" s="343"/>
      <c r="F245" s="343"/>
      <c r="G245" s="343"/>
      <c r="H245" s="343"/>
      <c r="I245" s="343"/>
      <c r="J245" s="343"/>
      <c r="K245" s="343"/>
      <c r="L245" s="343"/>
      <c r="M245" s="343"/>
      <c r="N245" s="343"/>
      <c r="O245" s="343"/>
      <c r="P245" s="343"/>
      <c r="Q245" s="343"/>
      <c r="R245" s="343"/>
      <c r="S245" s="343"/>
      <c r="T245" s="343"/>
    </row>
    <row r="246" spans="1:20" x14ac:dyDescent="0.25">
      <c r="B246" s="343"/>
      <c r="C246" s="343"/>
      <c r="D246" s="343"/>
      <c r="E246" s="343"/>
      <c r="F246" s="343"/>
      <c r="G246" s="343"/>
      <c r="H246" s="343"/>
      <c r="I246" s="343"/>
      <c r="J246" s="343"/>
      <c r="K246" s="343"/>
      <c r="L246" s="343"/>
      <c r="M246" s="343"/>
      <c r="N246" s="343"/>
      <c r="O246" s="343"/>
      <c r="P246" s="343"/>
      <c r="Q246" s="343"/>
      <c r="R246" s="343"/>
      <c r="S246" s="343"/>
      <c r="T246" s="343"/>
    </row>
    <row r="247" spans="1:20" x14ac:dyDescent="0.25">
      <c r="B247" s="343"/>
      <c r="C247" s="343"/>
      <c r="D247" s="343"/>
      <c r="E247" s="343"/>
      <c r="F247" s="343"/>
      <c r="G247" s="343"/>
      <c r="H247" s="343"/>
      <c r="I247" s="343"/>
      <c r="J247" s="343"/>
      <c r="K247" s="343"/>
      <c r="L247" s="343"/>
      <c r="M247" s="343"/>
      <c r="N247" s="343"/>
      <c r="O247" s="343"/>
      <c r="P247" s="343"/>
      <c r="Q247" s="343"/>
      <c r="R247" s="343"/>
      <c r="S247" s="343"/>
      <c r="T247" s="343"/>
    </row>
    <row r="248" spans="1:20" x14ac:dyDescent="0.25">
      <c r="B248" s="343"/>
      <c r="C248" s="343"/>
      <c r="D248" s="343"/>
      <c r="E248" s="343"/>
      <c r="F248" s="343"/>
      <c r="G248" s="343"/>
      <c r="H248" s="343"/>
      <c r="I248" s="343"/>
      <c r="J248" s="343"/>
      <c r="K248" s="343"/>
      <c r="L248" s="343"/>
      <c r="M248" s="343"/>
      <c r="N248" s="343"/>
      <c r="O248" s="343"/>
      <c r="P248" s="343"/>
      <c r="Q248" s="343"/>
      <c r="R248" s="343"/>
      <c r="S248" s="343"/>
      <c r="T248" s="343"/>
    </row>
    <row r="249" spans="1:20" x14ac:dyDescent="0.25">
      <c r="B249" s="343"/>
      <c r="C249" s="343"/>
      <c r="D249" s="343"/>
      <c r="E249" s="343"/>
      <c r="F249" s="343"/>
      <c r="G249" s="343"/>
      <c r="H249" s="343"/>
      <c r="I249" s="343"/>
      <c r="J249" s="343"/>
      <c r="K249" s="343"/>
      <c r="L249" s="343"/>
      <c r="M249" s="343"/>
      <c r="N249" s="343"/>
      <c r="O249" s="343"/>
      <c r="P249" s="343"/>
      <c r="Q249" s="343"/>
      <c r="R249" s="343"/>
      <c r="S249" s="343"/>
      <c r="T249" s="343"/>
    </row>
    <row r="250" spans="1:20" x14ac:dyDescent="0.25">
      <c r="B250" s="343"/>
      <c r="C250" s="343"/>
      <c r="D250" s="343"/>
      <c r="E250" s="343"/>
      <c r="F250" s="343"/>
      <c r="G250" s="343"/>
      <c r="H250" s="343"/>
      <c r="I250" s="343"/>
      <c r="J250" s="343"/>
      <c r="K250" s="343"/>
      <c r="L250" s="343"/>
      <c r="M250" s="343"/>
      <c r="N250" s="343"/>
      <c r="O250" s="343"/>
      <c r="P250" s="343"/>
      <c r="Q250" s="343"/>
      <c r="R250" s="343"/>
      <c r="S250" s="343"/>
      <c r="T250" s="343"/>
    </row>
    <row r="251" spans="1:20" x14ac:dyDescent="0.25">
      <c r="B251" s="343"/>
      <c r="C251" s="343"/>
      <c r="D251" s="343"/>
      <c r="E251" s="343"/>
      <c r="F251" s="343"/>
      <c r="G251" s="343"/>
      <c r="H251" s="343"/>
      <c r="I251" s="343"/>
      <c r="J251" s="343"/>
      <c r="K251" s="343"/>
      <c r="L251" s="343"/>
      <c r="M251" s="343"/>
      <c r="N251" s="343"/>
      <c r="O251" s="343"/>
      <c r="P251" s="343"/>
      <c r="Q251" s="343"/>
      <c r="R251" s="343"/>
      <c r="S251" s="343"/>
      <c r="T251" s="343"/>
    </row>
    <row r="252" spans="1:20" x14ac:dyDescent="0.25">
      <c r="B252" s="343"/>
      <c r="C252" s="343"/>
      <c r="D252" s="343"/>
      <c r="E252" s="343"/>
      <c r="F252" s="343"/>
      <c r="G252" s="343"/>
      <c r="H252" s="343"/>
      <c r="I252" s="343"/>
      <c r="J252" s="343"/>
      <c r="K252" s="343"/>
      <c r="L252" s="343"/>
      <c r="M252" s="343"/>
      <c r="N252" s="343"/>
      <c r="O252" s="343"/>
      <c r="P252" s="343"/>
      <c r="Q252" s="343"/>
      <c r="R252" s="343"/>
      <c r="S252" s="343"/>
      <c r="T252" s="343"/>
    </row>
    <row r="253" spans="1:20" x14ac:dyDescent="0.25">
      <c r="B253" s="343"/>
      <c r="C253" s="343"/>
      <c r="D253" s="343"/>
      <c r="E253" s="343"/>
      <c r="F253" s="343"/>
      <c r="G253" s="343"/>
      <c r="H253" s="343"/>
      <c r="I253" s="343"/>
      <c r="J253" s="343"/>
      <c r="K253" s="343"/>
      <c r="L253" s="343"/>
      <c r="M253" s="343"/>
      <c r="N253" s="343"/>
      <c r="O253" s="343"/>
      <c r="P253" s="343"/>
      <c r="Q253" s="343"/>
      <c r="R253" s="343"/>
      <c r="S253" s="343"/>
      <c r="T253" s="343"/>
    </row>
    <row r="254" spans="1:20" x14ac:dyDescent="0.25">
      <c r="B254" s="343"/>
      <c r="C254" s="343"/>
      <c r="D254" s="343"/>
      <c r="E254" s="343"/>
      <c r="F254" s="343"/>
      <c r="G254" s="343"/>
      <c r="H254" s="343"/>
      <c r="I254" s="343"/>
      <c r="J254" s="343"/>
      <c r="K254" s="343"/>
      <c r="L254" s="343"/>
      <c r="M254" s="343"/>
      <c r="N254" s="343"/>
      <c r="O254" s="343"/>
      <c r="P254" s="343"/>
      <c r="Q254" s="343"/>
      <c r="R254" s="343"/>
      <c r="S254" s="343"/>
      <c r="T254" s="343"/>
    </row>
    <row r="255" spans="1:20" x14ac:dyDescent="0.25">
      <c r="B255" s="343"/>
      <c r="C255" s="343"/>
      <c r="D255" s="343"/>
      <c r="E255" s="343"/>
      <c r="F255" s="343"/>
      <c r="G255" s="343"/>
      <c r="H255" s="343"/>
      <c r="I255" s="343"/>
      <c r="J255" s="343"/>
      <c r="K255" s="343"/>
      <c r="L255" s="343"/>
      <c r="M255" s="343"/>
      <c r="N255" s="343"/>
      <c r="O255" s="343"/>
      <c r="P255" s="343"/>
      <c r="Q255" s="343"/>
      <c r="R255" s="343"/>
      <c r="S255" s="343"/>
      <c r="T255" s="343"/>
    </row>
    <row r="256" spans="1:20" x14ac:dyDescent="0.25">
      <c r="B256" s="343"/>
      <c r="C256" s="343"/>
      <c r="D256" s="343"/>
      <c r="E256" s="343"/>
      <c r="F256" s="343"/>
      <c r="G256" s="343"/>
      <c r="H256" s="343"/>
      <c r="I256" s="343"/>
      <c r="J256" s="343"/>
      <c r="K256" s="343"/>
      <c r="L256" s="343"/>
      <c r="M256" s="343"/>
      <c r="N256" s="343"/>
      <c r="O256" s="343"/>
      <c r="P256" s="343"/>
      <c r="Q256" s="343"/>
      <c r="R256" s="343"/>
      <c r="S256" s="343"/>
      <c r="T256" s="343"/>
    </row>
    <row r="257" spans="2:20" x14ac:dyDescent="0.25">
      <c r="B257" s="343"/>
      <c r="C257" s="343"/>
      <c r="D257" s="343"/>
      <c r="E257" s="343"/>
      <c r="F257" s="343"/>
      <c r="G257" s="343"/>
      <c r="H257" s="343"/>
      <c r="I257" s="343"/>
      <c r="J257" s="343"/>
      <c r="K257" s="343"/>
      <c r="L257" s="343"/>
      <c r="M257" s="343"/>
      <c r="N257" s="343"/>
      <c r="O257" s="343"/>
      <c r="P257" s="343"/>
      <c r="Q257" s="343"/>
      <c r="R257" s="343"/>
      <c r="S257" s="343"/>
      <c r="T257" s="343"/>
    </row>
    <row r="258" spans="2:20" x14ac:dyDescent="0.25">
      <c r="B258" s="343"/>
      <c r="C258" s="343"/>
      <c r="D258" s="343"/>
      <c r="E258" s="343"/>
      <c r="F258" s="343"/>
      <c r="G258" s="343"/>
      <c r="H258" s="343"/>
      <c r="I258" s="343"/>
      <c r="J258" s="343"/>
      <c r="K258" s="343"/>
      <c r="L258" s="343"/>
      <c r="M258" s="343"/>
      <c r="N258" s="343"/>
      <c r="O258" s="343"/>
      <c r="P258" s="343"/>
      <c r="Q258" s="343"/>
      <c r="R258" s="343"/>
      <c r="S258" s="343"/>
      <c r="T258" s="343"/>
    </row>
    <row r="259" spans="2:20" x14ac:dyDescent="0.25">
      <c r="B259" s="343"/>
      <c r="C259" s="343"/>
      <c r="D259" s="343"/>
      <c r="E259" s="343"/>
      <c r="F259" s="343"/>
      <c r="G259" s="343"/>
      <c r="H259" s="343"/>
      <c r="I259" s="343"/>
      <c r="J259" s="343"/>
      <c r="K259" s="343"/>
      <c r="L259" s="343"/>
      <c r="M259" s="343"/>
      <c r="N259" s="343"/>
      <c r="O259" s="343"/>
      <c r="P259" s="343"/>
      <c r="Q259" s="343"/>
      <c r="R259" s="343"/>
      <c r="S259" s="343"/>
      <c r="T259" s="343"/>
    </row>
    <row r="260" spans="2:20" x14ac:dyDescent="0.25"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</row>
    <row r="261" spans="2:20" x14ac:dyDescent="0.25">
      <c r="B261" s="343"/>
      <c r="C261" s="343"/>
      <c r="D261" s="343"/>
      <c r="E261" s="343"/>
      <c r="F261" s="343"/>
      <c r="G261" s="343"/>
      <c r="H261" s="343"/>
      <c r="I261" s="343"/>
      <c r="J261" s="343"/>
      <c r="K261" s="343"/>
      <c r="L261" s="343"/>
      <c r="M261" s="343"/>
      <c r="N261" s="343"/>
      <c r="O261" s="343"/>
      <c r="P261" s="343"/>
      <c r="Q261" s="343"/>
      <c r="R261" s="343"/>
      <c r="S261" s="343"/>
      <c r="T261" s="343"/>
    </row>
    <row r="262" spans="2:20" x14ac:dyDescent="0.25">
      <c r="B262" s="343"/>
      <c r="C262" s="343"/>
      <c r="D262" s="343"/>
      <c r="E262" s="343"/>
      <c r="F262" s="343"/>
      <c r="G262" s="343"/>
      <c r="H262" s="343"/>
      <c r="I262" s="343"/>
      <c r="J262" s="343"/>
      <c r="K262" s="343"/>
      <c r="L262" s="343"/>
      <c r="M262" s="343"/>
      <c r="N262" s="343"/>
      <c r="O262" s="343"/>
      <c r="P262" s="343"/>
      <c r="Q262" s="343"/>
      <c r="R262" s="343"/>
      <c r="S262" s="343"/>
      <c r="T262" s="343"/>
    </row>
    <row r="263" spans="2:20" x14ac:dyDescent="0.25">
      <c r="B263" s="343"/>
      <c r="C263" s="343"/>
      <c r="D263" s="343"/>
      <c r="E263" s="343"/>
      <c r="F263" s="343"/>
      <c r="G263" s="343"/>
      <c r="H263" s="343"/>
      <c r="I263" s="343"/>
      <c r="J263" s="343"/>
      <c r="K263" s="343"/>
      <c r="L263" s="343"/>
      <c r="M263" s="343"/>
      <c r="N263" s="343"/>
      <c r="O263" s="343"/>
      <c r="P263" s="343"/>
      <c r="Q263" s="343"/>
      <c r="R263" s="343"/>
      <c r="S263" s="343"/>
      <c r="T263" s="343"/>
    </row>
    <row r="264" spans="2:20" x14ac:dyDescent="0.25">
      <c r="B264" s="343"/>
      <c r="C264" s="343"/>
      <c r="D264" s="343"/>
      <c r="E264" s="343"/>
      <c r="F264" s="343"/>
      <c r="G264" s="343"/>
      <c r="H264" s="343"/>
      <c r="I264" s="343"/>
      <c r="J264" s="343"/>
      <c r="K264" s="343"/>
      <c r="L264" s="343"/>
      <c r="M264" s="343"/>
      <c r="N264" s="343"/>
      <c r="O264" s="343"/>
      <c r="P264" s="343"/>
      <c r="Q264" s="343"/>
      <c r="R264" s="343"/>
      <c r="S264" s="343"/>
      <c r="T264" s="343"/>
    </row>
    <row r="265" spans="2:20" x14ac:dyDescent="0.25">
      <c r="B265" s="343"/>
      <c r="C265" s="343"/>
      <c r="D265" s="343"/>
      <c r="E265" s="343"/>
      <c r="F265" s="343"/>
      <c r="G265" s="343"/>
      <c r="H265" s="343"/>
      <c r="I265" s="343"/>
      <c r="J265" s="343"/>
      <c r="K265" s="343"/>
      <c r="L265" s="343"/>
      <c r="M265" s="343"/>
      <c r="N265" s="343"/>
      <c r="O265" s="343"/>
      <c r="P265" s="343"/>
      <c r="Q265" s="343"/>
      <c r="R265" s="343"/>
      <c r="S265" s="343"/>
      <c r="T265" s="343"/>
    </row>
    <row r="266" spans="2:20" x14ac:dyDescent="0.25">
      <c r="B266" s="343"/>
      <c r="C266" s="343"/>
      <c r="D266" s="343"/>
      <c r="E266" s="343"/>
      <c r="F266" s="343"/>
      <c r="G266" s="343"/>
      <c r="H266" s="343"/>
      <c r="I266" s="343"/>
      <c r="J266" s="343"/>
      <c r="K266" s="343"/>
      <c r="L266" s="343"/>
      <c r="M266" s="343"/>
      <c r="N266" s="343"/>
      <c r="O266" s="343"/>
      <c r="P266" s="343"/>
      <c r="Q266" s="343"/>
      <c r="R266" s="343"/>
      <c r="S266" s="343"/>
      <c r="T266" s="343"/>
    </row>
    <row r="267" spans="2:20" x14ac:dyDescent="0.25">
      <c r="B267" s="343"/>
      <c r="C267" s="343"/>
      <c r="D267" s="343"/>
      <c r="E267" s="343"/>
      <c r="F267" s="343"/>
      <c r="G267" s="343"/>
      <c r="H267" s="343"/>
      <c r="I267" s="343"/>
      <c r="J267" s="343"/>
      <c r="K267" s="343"/>
      <c r="L267" s="343"/>
      <c r="M267" s="343"/>
      <c r="N267" s="343"/>
      <c r="O267" s="343"/>
      <c r="P267" s="343"/>
      <c r="Q267" s="343"/>
      <c r="R267" s="343"/>
      <c r="S267" s="343"/>
      <c r="T267" s="343"/>
    </row>
    <row r="268" spans="2:20" x14ac:dyDescent="0.25">
      <c r="B268" s="343"/>
      <c r="C268" s="343"/>
      <c r="D268" s="343"/>
      <c r="E268" s="343"/>
      <c r="F268" s="343"/>
      <c r="G268" s="343"/>
      <c r="H268" s="343"/>
      <c r="I268" s="343"/>
      <c r="J268" s="343"/>
      <c r="K268" s="343"/>
      <c r="L268" s="343"/>
      <c r="M268" s="343"/>
      <c r="N268" s="343"/>
      <c r="O268" s="343"/>
      <c r="P268" s="343"/>
      <c r="Q268" s="343"/>
      <c r="R268" s="343"/>
      <c r="S268" s="343"/>
      <c r="T268" s="343"/>
    </row>
    <row r="269" spans="2:20" x14ac:dyDescent="0.25">
      <c r="B269" s="343"/>
      <c r="C269" s="343"/>
      <c r="D269" s="343"/>
      <c r="E269" s="343"/>
      <c r="F269" s="343"/>
      <c r="G269" s="343"/>
      <c r="H269" s="343"/>
      <c r="I269" s="343"/>
      <c r="J269" s="343"/>
      <c r="K269" s="343"/>
      <c r="L269" s="343"/>
      <c r="M269" s="343"/>
      <c r="N269" s="343"/>
      <c r="O269" s="343"/>
      <c r="P269" s="343"/>
      <c r="Q269" s="343"/>
      <c r="R269" s="343"/>
      <c r="S269" s="343"/>
      <c r="T269" s="343"/>
    </row>
    <row r="270" spans="2:20" x14ac:dyDescent="0.25">
      <c r="B270" s="343"/>
      <c r="C270" s="343"/>
      <c r="D270" s="343"/>
      <c r="E270" s="343"/>
      <c r="F270" s="343"/>
      <c r="G270" s="343"/>
      <c r="H270" s="343"/>
      <c r="I270" s="343"/>
      <c r="J270" s="343"/>
      <c r="K270" s="343"/>
      <c r="L270" s="343"/>
      <c r="M270" s="343"/>
      <c r="N270" s="343"/>
      <c r="O270" s="343"/>
      <c r="P270" s="343"/>
      <c r="Q270" s="343"/>
      <c r="R270" s="343"/>
      <c r="S270" s="343"/>
      <c r="T270" s="343"/>
    </row>
    <row r="271" spans="2:20" x14ac:dyDescent="0.25">
      <c r="B271" s="343"/>
      <c r="C271" s="343"/>
      <c r="D271" s="343"/>
      <c r="E271" s="343"/>
      <c r="F271" s="343"/>
      <c r="G271" s="343"/>
      <c r="H271" s="343"/>
      <c r="I271" s="343"/>
      <c r="J271" s="343"/>
      <c r="K271" s="343"/>
      <c r="L271" s="343"/>
      <c r="M271" s="343"/>
      <c r="N271" s="343"/>
      <c r="O271" s="343"/>
      <c r="P271" s="343"/>
      <c r="Q271" s="343"/>
      <c r="R271" s="343"/>
      <c r="S271" s="343"/>
      <c r="T271" s="343"/>
    </row>
    <row r="272" spans="2:20" x14ac:dyDescent="0.25">
      <c r="B272" s="343"/>
      <c r="C272" s="343"/>
      <c r="D272" s="343"/>
      <c r="E272" s="343"/>
      <c r="F272" s="343"/>
      <c r="G272" s="343"/>
      <c r="H272" s="343"/>
      <c r="I272" s="343"/>
      <c r="J272" s="343"/>
      <c r="K272" s="343"/>
      <c r="L272" s="343"/>
      <c r="M272" s="343"/>
      <c r="N272" s="343"/>
      <c r="O272" s="343"/>
      <c r="P272" s="343"/>
      <c r="Q272" s="343"/>
      <c r="R272" s="343"/>
      <c r="S272" s="343"/>
      <c r="T272" s="343"/>
    </row>
    <row r="273" spans="2:20" x14ac:dyDescent="0.25">
      <c r="B273" s="343"/>
      <c r="C273" s="343"/>
      <c r="D273" s="343"/>
      <c r="E273" s="343"/>
      <c r="F273" s="343"/>
      <c r="G273" s="343"/>
      <c r="H273" s="343"/>
      <c r="I273" s="343"/>
      <c r="J273" s="343"/>
      <c r="K273" s="343"/>
      <c r="L273" s="343"/>
      <c r="M273" s="343"/>
      <c r="N273" s="343"/>
      <c r="O273" s="343"/>
      <c r="P273" s="343"/>
      <c r="Q273" s="343"/>
      <c r="R273" s="343"/>
      <c r="S273" s="343"/>
      <c r="T273" s="343"/>
    </row>
    <row r="274" spans="2:20" x14ac:dyDescent="0.25">
      <c r="B274" s="343"/>
      <c r="C274" s="343"/>
      <c r="D274" s="343"/>
      <c r="E274" s="343"/>
      <c r="F274" s="343"/>
      <c r="G274" s="343"/>
      <c r="H274" s="343"/>
      <c r="I274" s="343"/>
      <c r="J274" s="343"/>
      <c r="K274" s="343"/>
      <c r="L274" s="343"/>
      <c r="M274" s="343"/>
      <c r="N274" s="343"/>
      <c r="O274" s="343"/>
      <c r="P274" s="343"/>
      <c r="Q274" s="343"/>
      <c r="R274" s="343"/>
      <c r="S274" s="343"/>
      <c r="T274" s="343"/>
    </row>
    <row r="275" spans="2:20" x14ac:dyDescent="0.25">
      <c r="B275" s="343"/>
      <c r="C275" s="343"/>
      <c r="D275" s="343"/>
      <c r="E275" s="343"/>
      <c r="F275" s="343"/>
      <c r="G275" s="343"/>
      <c r="H275" s="343"/>
      <c r="I275" s="343"/>
      <c r="J275" s="343"/>
      <c r="K275" s="343"/>
      <c r="L275" s="343"/>
      <c r="M275" s="343"/>
      <c r="N275" s="343"/>
      <c r="O275" s="343"/>
      <c r="P275" s="343"/>
      <c r="Q275" s="343"/>
      <c r="R275" s="343"/>
      <c r="S275" s="343"/>
      <c r="T275" s="343"/>
    </row>
    <row r="276" spans="2:20" x14ac:dyDescent="0.25">
      <c r="B276" s="343"/>
      <c r="C276" s="343"/>
      <c r="D276" s="343"/>
      <c r="E276" s="343"/>
      <c r="F276" s="343"/>
      <c r="G276" s="343"/>
      <c r="H276" s="343"/>
      <c r="I276" s="343"/>
      <c r="J276" s="343"/>
      <c r="K276" s="343"/>
      <c r="L276" s="343"/>
      <c r="M276" s="343"/>
      <c r="N276" s="343"/>
      <c r="O276" s="343"/>
      <c r="P276" s="343"/>
      <c r="Q276" s="343"/>
      <c r="R276" s="343"/>
      <c r="S276" s="343"/>
      <c r="T276" s="343"/>
    </row>
    <row r="277" spans="2:20" x14ac:dyDescent="0.25">
      <c r="B277" s="343"/>
      <c r="C277" s="343"/>
      <c r="D277" s="343"/>
      <c r="E277" s="343"/>
      <c r="F277" s="343"/>
      <c r="G277" s="343"/>
      <c r="H277" s="343"/>
      <c r="I277" s="343"/>
      <c r="J277" s="343"/>
      <c r="K277" s="343"/>
      <c r="L277" s="343"/>
      <c r="M277" s="343"/>
      <c r="N277" s="343"/>
      <c r="O277" s="343"/>
      <c r="P277" s="343"/>
      <c r="Q277" s="343"/>
      <c r="R277" s="343"/>
      <c r="S277" s="343"/>
      <c r="T277" s="343"/>
    </row>
    <row r="278" spans="2:20" x14ac:dyDescent="0.25">
      <c r="B278" s="343"/>
      <c r="C278" s="343"/>
      <c r="D278" s="343"/>
      <c r="E278" s="343"/>
      <c r="F278" s="343"/>
      <c r="G278" s="343"/>
      <c r="H278" s="343"/>
      <c r="I278" s="343"/>
      <c r="J278" s="343"/>
      <c r="K278" s="343"/>
      <c r="L278" s="343"/>
      <c r="M278" s="343"/>
      <c r="N278" s="343"/>
      <c r="O278" s="343"/>
      <c r="P278" s="343"/>
      <c r="Q278" s="343"/>
      <c r="R278" s="343"/>
      <c r="S278" s="343"/>
      <c r="T278" s="343"/>
    </row>
    <row r="279" spans="2:20" x14ac:dyDescent="0.25">
      <c r="B279" s="343"/>
      <c r="C279" s="343"/>
      <c r="D279" s="343"/>
      <c r="E279" s="343"/>
      <c r="F279" s="343"/>
      <c r="G279" s="343"/>
      <c r="H279" s="343"/>
      <c r="I279" s="343"/>
      <c r="J279" s="343"/>
      <c r="K279" s="343"/>
      <c r="L279" s="343"/>
      <c r="M279" s="343"/>
      <c r="N279" s="343"/>
      <c r="O279" s="343"/>
      <c r="P279" s="343"/>
      <c r="Q279" s="343"/>
      <c r="R279" s="343"/>
      <c r="S279" s="343"/>
      <c r="T279" s="343"/>
    </row>
    <row r="280" spans="2:20" x14ac:dyDescent="0.25">
      <c r="B280" s="343"/>
      <c r="C280" s="343"/>
      <c r="D280" s="343"/>
      <c r="E280" s="343"/>
      <c r="F280" s="343"/>
      <c r="G280" s="343"/>
      <c r="H280" s="343"/>
      <c r="I280" s="343"/>
      <c r="J280" s="343"/>
      <c r="K280" s="343"/>
      <c r="L280" s="343"/>
      <c r="M280" s="343"/>
      <c r="N280" s="343"/>
      <c r="O280" s="343"/>
      <c r="P280" s="343"/>
      <c r="Q280" s="343"/>
      <c r="R280" s="343"/>
      <c r="S280" s="343"/>
      <c r="T280" s="343"/>
    </row>
    <row r="281" spans="2:20" x14ac:dyDescent="0.25">
      <c r="B281" s="343"/>
      <c r="C281" s="343"/>
      <c r="D281" s="343"/>
      <c r="E281" s="343"/>
      <c r="F281" s="343"/>
      <c r="G281" s="343"/>
      <c r="H281" s="343"/>
      <c r="I281" s="343"/>
      <c r="J281" s="343"/>
      <c r="K281" s="343"/>
      <c r="L281" s="343"/>
      <c r="M281" s="343"/>
      <c r="N281" s="343"/>
      <c r="O281" s="343"/>
      <c r="P281" s="343"/>
      <c r="Q281" s="343"/>
      <c r="R281" s="343"/>
      <c r="S281" s="343"/>
      <c r="T281" s="343"/>
    </row>
    <row r="282" spans="2:20" x14ac:dyDescent="0.25">
      <c r="B282" s="343"/>
      <c r="C282" s="343"/>
      <c r="D282" s="343"/>
      <c r="E282" s="343"/>
      <c r="F282" s="343"/>
      <c r="G282" s="343"/>
      <c r="H282" s="343"/>
      <c r="I282" s="343"/>
      <c r="J282" s="343"/>
      <c r="K282" s="343"/>
      <c r="L282" s="343"/>
      <c r="M282" s="343"/>
      <c r="N282" s="343"/>
      <c r="O282" s="343"/>
      <c r="P282" s="343"/>
      <c r="Q282" s="343"/>
      <c r="R282" s="343"/>
      <c r="S282" s="343"/>
      <c r="T282" s="343"/>
    </row>
    <row r="283" spans="2:20" x14ac:dyDescent="0.25">
      <c r="B283" s="343"/>
      <c r="C283" s="343"/>
      <c r="D283" s="343"/>
      <c r="E283" s="343"/>
      <c r="F283" s="343"/>
      <c r="G283" s="343"/>
      <c r="H283" s="343"/>
      <c r="I283" s="343"/>
      <c r="J283" s="343"/>
      <c r="K283" s="343"/>
      <c r="L283" s="343"/>
      <c r="M283" s="343"/>
      <c r="N283" s="343"/>
      <c r="O283" s="343"/>
      <c r="P283" s="343"/>
      <c r="Q283" s="343"/>
      <c r="R283" s="343"/>
      <c r="S283" s="343"/>
      <c r="T283" s="343"/>
    </row>
    <row r="284" spans="2:20" x14ac:dyDescent="0.25">
      <c r="B284" s="343"/>
      <c r="C284" s="343"/>
      <c r="D284" s="343"/>
      <c r="E284" s="343"/>
      <c r="F284" s="343"/>
      <c r="G284" s="343"/>
      <c r="H284" s="343"/>
      <c r="I284" s="343"/>
      <c r="J284" s="343"/>
      <c r="K284" s="343"/>
      <c r="L284" s="343"/>
      <c r="M284" s="343"/>
      <c r="N284" s="343"/>
      <c r="O284" s="343"/>
      <c r="P284" s="343"/>
      <c r="Q284" s="343"/>
      <c r="R284" s="343"/>
      <c r="S284" s="343"/>
      <c r="T284" s="343"/>
    </row>
    <row r="285" spans="2:20" x14ac:dyDescent="0.25">
      <c r="B285" s="343"/>
      <c r="C285" s="343"/>
      <c r="D285" s="343"/>
      <c r="E285" s="343"/>
      <c r="F285" s="343"/>
      <c r="G285" s="343"/>
      <c r="H285" s="343"/>
      <c r="I285" s="343"/>
      <c r="J285" s="343"/>
      <c r="K285" s="343"/>
      <c r="L285" s="343"/>
      <c r="M285" s="343"/>
      <c r="N285" s="343"/>
      <c r="O285" s="343"/>
      <c r="P285" s="343"/>
      <c r="Q285" s="343"/>
      <c r="R285" s="343"/>
      <c r="S285" s="343"/>
      <c r="T285" s="343"/>
    </row>
    <row r="286" spans="2:20" x14ac:dyDescent="0.25">
      <c r="B286" s="343"/>
      <c r="C286" s="343"/>
      <c r="D286" s="343"/>
      <c r="E286" s="343"/>
      <c r="F286" s="343"/>
      <c r="G286" s="343"/>
      <c r="H286" s="343"/>
      <c r="I286" s="343"/>
      <c r="J286" s="343"/>
      <c r="K286" s="343"/>
      <c r="L286" s="343"/>
      <c r="M286" s="343"/>
      <c r="N286" s="343"/>
      <c r="O286" s="343"/>
      <c r="P286" s="343"/>
      <c r="Q286" s="343"/>
      <c r="R286" s="343"/>
      <c r="S286" s="343"/>
      <c r="T286" s="343"/>
    </row>
    <row r="287" spans="2:20" x14ac:dyDescent="0.25">
      <c r="B287" s="343"/>
      <c r="C287" s="343"/>
      <c r="D287" s="343"/>
      <c r="E287" s="343"/>
      <c r="F287" s="343"/>
      <c r="G287" s="343"/>
      <c r="H287" s="343"/>
      <c r="I287" s="343"/>
      <c r="J287" s="343"/>
      <c r="K287" s="343"/>
      <c r="L287" s="343"/>
      <c r="M287" s="343"/>
      <c r="N287" s="343"/>
      <c r="O287" s="343"/>
      <c r="P287" s="343"/>
      <c r="Q287" s="343"/>
      <c r="R287" s="343"/>
      <c r="S287" s="343"/>
      <c r="T287" s="343"/>
    </row>
    <row r="288" spans="2:20" x14ac:dyDescent="0.25">
      <c r="B288" s="343"/>
      <c r="C288" s="343"/>
      <c r="D288" s="343"/>
      <c r="E288" s="343"/>
      <c r="F288" s="343"/>
      <c r="G288" s="343"/>
      <c r="H288" s="343"/>
      <c r="I288" s="343"/>
      <c r="J288" s="343"/>
      <c r="K288" s="343"/>
      <c r="L288" s="343"/>
      <c r="M288" s="343"/>
      <c r="N288" s="343"/>
      <c r="O288" s="343"/>
      <c r="P288" s="343"/>
      <c r="Q288" s="343"/>
      <c r="R288" s="343"/>
      <c r="S288" s="343"/>
      <c r="T288" s="343"/>
    </row>
    <row r="289" spans="2:20" x14ac:dyDescent="0.25">
      <c r="B289" s="343"/>
      <c r="C289" s="343"/>
      <c r="D289" s="343"/>
      <c r="E289" s="343"/>
      <c r="F289" s="343"/>
      <c r="G289" s="343"/>
      <c r="H289" s="343"/>
      <c r="I289" s="343"/>
      <c r="J289" s="343"/>
      <c r="K289" s="343"/>
      <c r="L289" s="343"/>
      <c r="M289" s="343"/>
      <c r="N289" s="343"/>
      <c r="O289" s="343"/>
      <c r="P289" s="343"/>
      <c r="Q289" s="343"/>
      <c r="R289" s="343"/>
      <c r="S289" s="343"/>
      <c r="T289" s="343"/>
    </row>
    <row r="290" spans="2:20" x14ac:dyDescent="0.25">
      <c r="B290" s="343"/>
      <c r="C290" s="343"/>
      <c r="D290" s="343"/>
      <c r="E290" s="343"/>
      <c r="F290" s="343"/>
      <c r="G290" s="343"/>
      <c r="H290" s="343"/>
      <c r="I290" s="343"/>
      <c r="J290" s="343"/>
      <c r="K290" s="343"/>
      <c r="L290" s="343"/>
      <c r="M290" s="343"/>
      <c r="N290" s="343"/>
      <c r="O290" s="343"/>
      <c r="P290" s="343"/>
      <c r="Q290" s="343"/>
      <c r="R290" s="343"/>
      <c r="S290" s="343"/>
      <c r="T290" s="343"/>
    </row>
    <row r="291" spans="2:20" x14ac:dyDescent="0.25">
      <c r="B291" s="343"/>
      <c r="C291" s="343"/>
      <c r="D291" s="343"/>
      <c r="E291" s="343"/>
      <c r="F291" s="343"/>
      <c r="G291" s="343"/>
      <c r="H291" s="343"/>
      <c r="I291" s="343"/>
      <c r="J291" s="343"/>
      <c r="K291" s="343"/>
      <c r="L291" s="343"/>
      <c r="M291" s="343"/>
      <c r="N291" s="343"/>
      <c r="O291" s="343"/>
      <c r="P291" s="343"/>
      <c r="Q291" s="343"/>
      <c r="R291" s="343"/>
      <c r="S291" s="343"/>
      <c r="T291" s="343"/>
    </row>
    <row r="292" spans="2:20" x14ac:dyDescent="0.25">
      <c r="B292" s="343"/>
      <c r="C292" s="343"/>
      <c r="D292" s="343"/>
      <c r="E292" s="343"/>
      <c r="F292" s="343"/>
      <c r="G292" s="343"/>
      <c r="H292" s="343"/>
      <c r="I292" s="343"/>
      <c r="J292" s="343"/>
      <c r="K292" s="343"/>
      <c r="L292" s="343"/>
      <c r="M292" s="343"/>
      <c r="N292" s="343"/>
      <c r="O292" s="343"/>
      <c r="P292" s="343"/>
      <c r="Q292" s="343"/>
      <c r="R292" s="343"/>
      <c r="S292" s="343"/>
      <c r="T292" s="343"/>
    </row>
    <row r="293" spans="2:20" x14ac:dyDescent="0.25">
      <c r="B293" s="343"/>
      <c r="C293" s="343"/>
      <c r="D293" s="343"/>
      <c r="E293" s="343"/>
      <c r="F293" s="343"/>
      <c r="G293" s="343"/>
      <c r="H293" s="343"/>
      <c r="I293" s="343"/>
      <c r="J293" s="343"/>
      <c r="K293" s="343"/>
      <c r="L293" s="343"/>
      <c r="M293" s="343"/>
      <c r="N293" s="343"/>
      <c r="O293" s="343"/>
      <c r="P293" s="343"/>
      <c r="Q293" s="343"/>
      <c r="R293" s="343"/>
      <c r="S293" s="343"/>
      <c r="T293" s="343"/>
    </row>
    <row r="294" spans="2:20" x14ac:dyDescent="0.25">
      <c r="B294" s="343"/>
      <c r="C294" s="343"/>
      <c r="D294" s="343"/>
      <c r="E294" s="343"/>
      <c r="F294" s="343"/>
      <c r="G294" s="343"/>
      <c r="H294" s="343"/>
      <c r="I294" s="343"/>
      <c r="J294" s="343"/>
      <c r="K294" s="343"/>
      <c r="L294" s="343"/>
      <c r="M294" s="343"/>
      <c r="N294" s="343"/>
      <c r="O294" s="343"/>
      <c r="P294" s="343"/>
      <c r="Q294" s="343"/>
      <c r="R294" s="343"/>
      <c r="S294" s="343"/>
      <c r="T294" s="343"/>
    </row>
    <row r="295" spans="2:20" x14ac:dyDescent="0.25">
      <c r="B295" s="343"/>
      <c r="C295" s="343"/>
      <c r="D295" s="343"/>
      <c r="E295" s="343"/>
      <c r="F295" s="343"/>
      <c r="G295" s="343"/>
      <c r="H295" s="343"/>
      <c r="I295" s="343"/>
      <c r="J295" s="343"/>
      <c r="K295" s="343"/>
      <c r="L295" s="343"/>
      <c r="M295" s="343"/>
      <c r="N295" s="343"/>
      <c r="O295" s="343"/>
      <c r="P295" s="343"/>
      <c r="Q295" s="343"/>
      <c r="R295" s="343"/>
      <c r="S295" s="343"/>
      <c r="T295" s="343"/>
    </row>
    <row r="296" spans="2:20" x14ac:dyDescent="0.25">
      <c r="B296" s="343"/>
      <c r="C296" s="343"/>
      <c r="D296" s="343"/>
      <c r="E296" s="343"/>
      <c r="F296" s="343"/>
      <c r="G296" s="343"/>
      <c r="H296" s="343"/>
      <c r="I296" s="343"/>
      <c r="J296" s="343"/>
      <c r="K296" s="343"/>
      <c r="L296" s="343"/>
      <c r="M296" s="343"/>
      <c r="N296" s="343"/>
      <c r="O296" s="343"/>
      <c r="P296" s="343"/>
      <c r="Q296" s="343"/>
      <c r="R296" s="343"/>
      <c r="S296" s="343"/>
      <c r="T296" s="343"/>
    </row>
    <row r="297" spans="2:20" x14ac:dyDescent="0.25">
      <c r="B297" s="343"/>
      <c r="C297" s="343"/>
      <c r="D297" s="343"/>
      <c r="E297" s="343"/>
      <c r="F297" s="343"/>
      <c r="G297" s="343"/>
      <c r="H297" s="343"/>
      <c r="I297" s="343"/>
      <c r="J297" s="343"/>
      <c r="K297" s="343"/>
      <c r="L297" s="343"/>
      <c r="M297" s="343"/>
      <c r="N297" s="343"/>
      <c r="O297" s="343"/>
      <c r="P297" s="343"/>
      <c r="Q297" s="343"/>
      <c r="R297" s="343"/>
      <c r="S297" s="343"/>
      <c r="T297" s="343"/>
    </row>
    <row r="298" spans="2:20" x14ac:dyDescent="0.25">
      <c r="B298" s="343"/>
      <c r="C298" s="343"/>
      <c r="D298" s="343"/>
      <c r="E298" s="343"/>
      <c r="F298" s="343"/>
      <c r="G298" s="343"/>
      <c r="H298" s="343"/>
      <c r="I298" s="343"/>
      <c r="J298" s="343"/>
      <c r="K298" s="343"/>
      <c r="L298" s="343"/>
      <c r="M298" s="343"/>
      <c r="N298" s="343"/>
      <c r="O298" s="343"/>
      <c r="P298" s="343"/>
      <c r="Q298" s="343"/>
      <c r="R298" s="343"/>
      <c r="S298" s="343"/>
      <c r="T298" s="343"/>
    </row>
    <row r="299" spans="2:20" x14ac:dyDescent="0.25">
      <c r="B299" s="343"/>
      <c r="C299" s="343"/>
      <c r="D299" s="343"/>
      <c r="E299" s="343"/>
      <c r="F299" s="343"/>
      <c r="G299" s="343"/>
      <c r="H299" s="343"/>
      <c r="I299" s="343"/>
      <c r="J299" s="343"/>
      <c r="K299" s="343"/>
      <c r="L299" s="343"/>
      <c r="M299" s="343"/>
      <c r="N299" s="343"/>
      <c r="O299" s="343"/>
      <c r="P299" s="343"/>
      <c r="Q299" s="343"/>
      <c r="R299" s="343"/>
      <c r="S299" s="343"/>
      <c r="T299" s="343"/>
    </row>
    <row r="300" spans="2:20" x14ac:dyDescent="0.25">
      <c r="B300" s="343"/>
      <c r="C300" s="343"/>
      <c r="D300" s="343"/>
      <c r="E300" s="343"/>
      <c r="F300" s="343"/>
      <c r="G300" s="343"/>
      <c r="H300" s="343"/>
      <c r="I300" s="343"/>
      <c r="J300" s="343"/>
      <c r="K300" s="343"/>
      <c r="L300" s="343"/>
      <c r="M300" s="343"/>
      <c r="N300" s="343"/>
      <c r="O300" s="343"/>
      <c r="P300" s="343"/>
      <c r="Q300" s="343"/>
      <c r="R300" s="343"/>
      <c r="S300" s="343"/>
      <c r="T300" s="343"/>
    </row>
    <row r="301" spans="2:20" x14ac:dyDescent="0.25">
      <c r="B301" s="343"/>
      <c r="C301" s="343"/>
      <c r="D301" s="343"/>
      <c r="E301" s="343"/>
      <c r="F301" s="343"/>
      <c r="G301" s="343"/>
      <c r="H301" s="343"/>
      <c r="I301" s="343"/>
      <c r="J301" s="343"/>
      <c r="K301" s="343"/>
      <c r="L301" s="343"/>
      <c r="M301" s="343"/>
      <c r="N301" s="343"/>
      <c r="O301" s="343"/>
      <c r="P301" s="343"/>
      <c r="Q301" s="343"/>
      <c r="R301" s="343"/>
      <c r="S301" s="343"/>
      <c r="T301" s="343"/>
    </row>
    <row r="302" spans="2:20" x14ac:dyDescent="0.25">
      <c r="B302" s="343"/>
      <c r="C302" s="343"/>
      <c r="D302" s="343"/>
      <c r="E302" s="343"/>
      <c r="F302" s="343"/>
      <c r="G302" s="343"/>
      <c r="H302" s="343"/>
      <c r="I302" s="343"/>
      <c r="J302" s="343"/>
      <c r="K302" s="343"/>
      <c r="L302" s="343"/>
      <c r="M302" s="343"/>
      <c r="N302" s="343"/>
      <c r="O302" s="343"/>
      <c r="P302" s="343"/>
      <c r="Q302" s="343"/>
      <c r="R302" s="343"/>
      <c r="S302" s="343"/>
      <c r="T302" s="343"/>
    </row>
    <row r="303" spans="2:20" x14ac:dyDescent="0.25">
      <c r="B303" s="343"/>
      <c r="C303" s="343"/>
      <c r="D303" s="343"/>
      <c r="E303" s="343"/>
      <c r="F303" s="343"/>
      <c r="G303" s="343"/>
      <c r="H303" s="343"/>
      <c r="I303" s="343"/>
      <c r="J303" s="343"/>
      <c r="K303" s="343"/>
      <c r="L303" s="343"/>
      <c r="M303" s="343"/>
      <c r="N303" s="343"/>
      <c r="O303" s="343"/>
      <c r="P303" s="343"/>
      <c r="Q303" s="343"/>
      <c r="R303" s="343"/>
      <c r="S303" s="343"/>
      <c r="T303" s="343"/>
    </row>
    <row r="304" spans="2:20" x14ac:dyDescent="0.25">
      <c r="B304" s="343"/>
      <c r="C304" s="343"/>
      <c r="D304" s="343"/>
      <c r="E304" s="343"/>
      <c r="F304" s="343"/>
      <c r="G304" s="343"/>
      <c r="H304" s="343"/>
      <c r="I304" s="343"/>
      <c r="J304" s="343"/>
      <c r="K304" s="343"/>
      <c r="L304" s="343"/>
      <c r="M304" s="343"/>
      <c r="N304" s="343"/>
      <c r="O304" s="343"/>
      <c r="P304" s="343"/>
      <c r="Q304" s="343"/>
      <c r="R304" s="343"/>
      <c r="S304" s="343"/>
      <c r="T304" s="343"/>
    </row>
    <row r="305" spans="2:20" x14ac:dyDescent="0.25">
      <c r="B305" s="343"/>
      <c r="C305" s="343"/>
      <c r="D305" s="343"/>
      <c r="E305" s="343"/>
      <c r="F305" s="343"/>
      <c r="G305" s="343"/>
      <c r="H305" s="343"/>
      <c r="I305" s="343"/>
      <c r="J305" s="343"/>
      <c r="K305" s="343"/>
      <c r="L305" s="343"/>
      <c r="M305" s="343"/>
      <c r="N305" s="343"/>
      <c r="O305" s="343"/>
      <c r="P305" s="343"/>
      <c r="Q305" s="343"/>
      <c r="R305" s="343"/>
      <c r="S305" s="343"/>
      <c r="T305" s="343"/>
    </row>
    <row r="306" spans="2:20" x14ac:dyDescent="0.25">
      <c r="B306" s="343"/>
      <c r="C306" s="343"/>
      <c r="D306" s="343"/>
      <c r="E306" s="343"/>
      <c r="F306" s="343"/>
      <c r="G306" s="343"/>
      <c r="H306" s="343"/>
      <c r="I306" s="343"/>
      <c r="J306" s="343"/>
      <c r="K306" s="343"/>
      <c r="L306" s="343"/>
      <c r="M306" s="343"/>
      <c r="N306" s="343"/>
      <c r="O306" s="343"/>
      <c r="P306" s="343"/>
      <c r="Q306" s="343"/>
      <c r="R306" s="343"/>
      <c r="S306" s="343"/>
      <c r="T306" s="343"/>
    </row>
    <row r="307" spans="2:20" x14ac:dyDescent="0.25">
      <c r="B307" s="343"/>
      <c r="C307" s="343"/>
      <c r="D307" s="343"/>
      <c r="E307" s="343"/>
      <c r="F307" s="343"/>
      <c r="G307" s="343"/>
      <c r="H307" s="343"/>
      <c r="I307" s="343"/>
      <c r="J307" s="343"/>
      <c r="K307" s="343"/>
      <c r="L307" s="343"/>
      <c r="M307" s="343"/>
      <c r="N307" s="343"/>
      <c r="O307" s="343"/>
      <c r="P307" s="343"/>
      <c r="Q307" s="343"/>
      <c r="R307" s="343"/>
      <c r="S307" s="343"/>
      <c r="T307" s="343"/>
    </row>
    <row r="308" spans="2:20" x14ac:dyDescent="0.25">
      <c r="B308" s="343"/>
      <c r="C308" s="343"/>
      <c r="D308" s="343"/>
      <c r="E308" s="343"/>
      <c r="F308" s="343"/>
      <c r="G308" s="343"/>
      <c r="H308" s="343"/>
      <c r="I308" s="343"/>
      <c r="J308" s="343"/>
      <c r="K308" s="343"/>
      <c r="L308" s="343"/>
      <c r="M308" s="343"/>
      <c r="N308" s="343"/>
      <c r="O308" s="343"/>
      <c r="P308" s="343"/>
      <c r="Q308" s="343"/>
      <c r="R308" s="343"/>
      <c r="S308" s="343"/>
      <c r="T308" s="343"/>
    </row>
    <row r="309" spans="2:20" x14ac:dyDescent="0.25">
      <c r="B309" s="343"/>
      <c r="C309" s="343"/>
      <c r="D309" s="343"/>
      <c r="E309" s="343"/>
      <c r="F309" s="343"/>
      <c r="G309" s="343"/>
      <c r="H309" s="343"/>
      <c r="I309" s="343"/>
      <c r="J309" s="343"/>
      <c r="K309" s="343"/>
      <c r="L309" s="343"/>
      <c r="M309" s="343"/>
      <c r="N309" s="343"/>
      <c r="O309" s="343"/>
      <c r="P309" s="343"/>
      <c r="Q309" s="343"/>
      <c r="R309" s="343"/>
      <c r="S309" s="343"/>
      <c r="T309" s="343"/>
    </row>
    <row r="310" spans="2:20" x14ac:dyDescent="0.25">
      <c r="B310" s="343"/>
      <c r="C310" s="343"/>
      <c r="D310" s="343"/>
      <c r="E310" s="343"/>
      <c r="F310" s="343"/>
      <c r="G310" s="343"/>
      <c r="H310" s="343"/>
      <c r="I310" s="343"/>
      <c r="J310" s="343"/>
      <c r="K310" s="343"/>
      <c r="L310" s="343"/>
      <c r="M310" s="343"/>
      <c r="N310" s="343"/>
      <c r="O310" s="343"/>
      <c r="P310" s="343"/>
      <c r="Q310" s="343"/>
      <c r="R310" s="343"/>
      <c r="S310" s="343"/>
      <c r="T310" s="343"/>
    </row>
    <row r="311" spans="2:20" x14ac:dyDescent="0.25">
      <c r="B311" s="343"/>
      <c r="C311" s="343"/>
      <c r="D311" s="343"/>
      <c r="E311" s="343"/>
      <c r="F311" s="343"/>
      <c r="G311" s="343"/>
      <c r="H311" s="343"/>
      <c r="I311" s="343"/>
      <c r="J311" s="343"/>
      <c r="K311" s="343"/>
      <c r="L311" s="343"/>
      <c r="M311" s="343"/>
      <c r="N311" s="343"/>
      <c r="O311" s="343"/>
      <c r="P311" s="343"/>
      <c r="Q311" s="343"/>
      <c r="R311" s="343"/>
      <c r="S311" s="343"/>
      <c r="T311" s="343"/>
    </row>
    <row r="312" spans="2:20" x14ac:dyDescent="0.25">
      <c r="B312" s="343"/>
      <c r="C312" s="343"/>
      <c r="D312" s="343"/>
      <c r="E312" s="343"/>
      <c r="F312" s="343"/>
      <c r="G312" s="343"/>
      <c r="H312" s="343"/>
      <c r="I312" s="343"/>
      <c r="J312" s="343"/>
      <c r="K312" s="343"/>
      <c r="L312" s="343"/>
      <c r="M312" s="343"/>
      <c r="N312" s="343"/>
      <c r="O312" s="343"/>
      <c r="P312" s="343"/>
      <c r="Q312" s="343"/>
      <c r="R312" s="343"/>
      <c r="S312" s="343"/>
      <c r="T312" s="343"/>
    </row>
    <row r="313" spans="2:20" x14ac:dyDescent="0.25">
      <c r="B313" s="343"/>
      <c r="C313" s="343"/>
      <c r="D313" s="343"/>
      <c r="E313" s="343"/>
      <c r="F313" s="343"/>
      <c r="G313" s="343"/>
      <c r="H313" s="343"/>
      <c r="I313" s="343"/>
      <c r="J313" s="343"/>
      <c r="K313" s="343"/>
      <c r="L313" s="343"/>
      <c r="M313" s="343"/>
      <c r="N313" s="343"/>
      <c r="O313" s="343"/>
      <c r="P313" s="343"/>
      <c r="Q313" s="343"/>
      <c r="R313" s="343"/>
      <c r="S313" s="343"/>
      <c r="T313" s="343"/>
    </row>
    <row r="314" spans="2:20" x14ac:dyDescent="0.25">
      <c r="B314" s="343"/>
      <c r="C314" s="343"/>
      <c r="D314" s="343"/>
      <c r="E314" s="343"/>
      <c r="F314" s="343"/>
      <c r="G314" s="343"/>
      <c r="H314" s="343"/>
      <c r="I314" s="343"/>
      <c r="J314" s="343"/>
      <c r="K314" s="343"/>
      <c r="L314" s="343"/>
      <c r="M314" s="343"/>
      <c r="N314" s="343"/>
      <c r="O314" s="343"/>
      <c r="P314" s="343"/>
      <c r="Q314" s="343"/>
      <c r="R314" s="343"/>
      <c r="S314" s="343"/>
      <c r="T314" s="343"/>
    </row>
    <row r="315" spans="2:20" x14ac:dyDescent="0.25">
      <c r="B315" s="343"/>
      <c r="C315" s="343"/>
      <c r="D315" s="343"/>
      <c r="E315" s="343"/>
      <c r="F315" s="343"/>
      <c r="G315" s="343"/>
      <c r="H315" s="343"/>
      <c r="I315" s="343"/>
      <c r="J315" s="343"/>
      <c r="K315" s="343"/>
      <c r="L315" s="343"/>
      <c r="M315" s="343"/>
      <c r="N315" s="343"/>
      <c r="O315" s="343"/>
      <c r="P315" s="343"/>
      <c r="Q315" s="343"/>
      <c r="R315" s="343"/>
      <c r="S315" s="343"/>
      <c r="T315" s="343"/>
    </row>
    <row r="316" spans="2:20" x14ac:dyDescent="0.25">
      <c r="B316" s="343"/>
      <c r="C316" s="343"/>
      <c r="D316" s="343"/>
      <c r="E316" s="343"/>
      <c r="F316" s="343"/>
      <c r="G316" s="343"/>
      <c r="H316" s="343"/>
      <c r="I316" s="343"/>
      <c r="J316" s="343"/>
      <c r="K316" s="343"/>
      <c r="L316" s="343"/>
      <c r="M316" s="343"/>
      <c r="N316" s="343"/>
      <c r="O316" s="343"/>
      <c r="P316" s="343"/>
      <c r="Q316" s="343"/>
      <c r="R316" s="343"/>
      <c r="S316" s="343"/>
      <c r="T316" s="343"/>
    </row>
    <row r="317" spans="2:20" x14ac:dyDescent="0.25">
      <c r="B317" s="343"/>
      <c r="C317" s="343"/>
      <c r="D317" s="343"/>
      <c r="E317" s="343"/>
      <c r="F317" s="343"/>
      <c r="G317" s="343"/>
      <c r="H317" s="343"/>
      <c r="I317" s="343"/>
      <c r="J317" s="343"/>
      <c r="K317" s="343"/>
      <c r="L317" s="343"/>
      <c r="M317" s="343"/>
      <c r="N317" s="343"/>
      <c r="O317" s="343"/>
      <c r="P317" s="343"/>
      <c r="Q317" s="343"/>
      <c r="R317" s="343"/>
      <c r="S317" s="343"/>
      <c r="T317" s="343"/>
    </row>
    <row r="318" spans="2:20" x14ac:dyDescent="0.25">
      <c r="B318" s="343"/>
      <c r="C318" s="343"/>
      <c r="D318" s="343"/>
      <c r="E318" s="343"/>
      <c r="F318" s="343"/>
      <c r="G318" s="343"/>
      <c r="H318" s="343"/>
      <c r="I318" s="343"/>
      <c r="J318" s="343"/>
      <c r="K318" s="343"/>
      <c r="L318" s="343"/>
      <c r="M318" s="343"/>
      <c r="N318" s="343"/>
      <c r="O318" s="343"/>
      <c r="P318" s="343"/>
      <c r="Q318" s="343"/>
      <c r="R318" s="343"/>
      <c r="S318" s="343"/>
      <c r="T318" s="343"/>
    </row>
    <row r="319" spans="2:20" x14ac:dyDescent="0.25">
      <c r="B319" s="343"/>
      <c r="C319" s="343"/>
      <c r="D319" s="343"/>
      <c r="E319" s="343"/>
      <c r="F319" s="343"/>
      <c r="G319" s="343"/>
      <c r="H319" s="343"/>
      <c r="I319" s="343"/>
      <c r="J319" s="343"/>
      <c r="K319" s="343"/>
      <c r="L319" s="343"/>
      <c r="M319" s="343"/>
      <c r="N319" s="343"/>
      <c r="O319" s="343"/>
      <c r="P319" s="343"/>
      <c r="Q319" s="343"/>
      <c r="R319" s="343"/>
      <c r="S319" s="343"/>
      <c r="T319" s="343"/>
    </row>
    <row r="320" spans="2:20" x14ac:dyDescent="0.25">
      <c r="B320" s="343"/>
      <c r="C320" s="343"/>
      <c r="D320" s="343"/>
      <c r="E320" s="343"/>
      <c r="F320" s="343"/>
      <c r="G320" s="343"/>
      <c r="H320" s="343"/>
      <c r="I320" s="343"/>
      <c r="J320" s="343"/>
      <c r="K320" s="343"/>
      <c r="L320" s="343"/>
      <c r="M320" s="343"/>
      <c r="N320" s="343"/>
      <c r="O320" s="343"/>
      <c r="P320" s="343"/>
      <c r="Q320" s="343"/>
      <c r="R320" s="343"/>
      <c r="S320" s="343"/>
      <c r="T320" s="343"/>
    </row>
    <row r="321" spans="2:20" x14ac:dyDescent="0.25">
      <c r="B321" s="343"/>
      <c r="C321" s="343"/>
      <c r="D321" s="343"/>
      <c r="E321" s="343"/>
      <c r="F321" s="343"/>
      <c r="G321" s="343"/>
      <c r="H321" s="343"/>
      <c r="I321" s="343"/>
      <c r="J321" s="343"/>
      <c r="K321" s="343"/>
      <c r="L321" s="343"/>
      <c r="M321" s="343"/>
      <c r="N321" s="343"/>
      <c r="O321" s="343"/>
      <c r="P321" s="343"/>
      <c r="Q321" s="343"/>
      <c r="R321" s="343"/>
      <c r="S321" s="343"/>
      <c r="T321" s="343"/>
    </row>
    <row r="322" spans="2:20" x14ac:dyDescent="0.25">
      <c r="B322" s="343"/>
      <c r="C322" s="343"/>
      <c r="D322" s="343"/>
      <c r="E322" s="343"/>
      <c r="F322" s="343"/>
      <c r="G322" s="343"/>
      <c r="H322" s="343"/>
      <c r="I322" s="343"/>
      <c r="J322" s="343"/>
      <c r="K322" s="343"/>
      <c r="L322" s="343"/>
      <c r="M322" s="343"/>
      <c r="N322" s="343"/>
      <c r="O322" s="343"/>
      <c r="P322" s="343"/>
      <c r="Q322" s="343"/>
      <c r="R322" s="343"/>
      <c r="S322" s="343"/>
      <c r="T322" s="343"/>
    </row>
    <row r="323" spans="2:20" x14ac:dyDescent="0.25">
      <c r="B323" s="343"/>
      <c r="C323" s="343"/>
      <c r="D323" s="343"/>
      <c r="E323" s="343"/>
      <c r="F323" s="343"/>
      <c r="G323" s="343"/>
      <c r="H323" s="343"/>
      <c r="I323" s="343"/>
      <c r="J323" s="343"/>
      <c r="K323" s="343"/>
      <c r="L323" s="343"/>
      <c r="M323" s="343"/>
      <c r="N323" s="343"/>
      <c r="O323" s="343"/>
      <c r="P323" s="343"/>
      <c r="Q323" s="343"/>
      <c r="R323" s="343"/>
      <c r="S323" s="343"/>
      <c r="T323" s="343"/>
    </row>
    <row r="324" spans="2:20" x14ac:dyDescent="0.25">
      <c r="B324" s="343"/>
      <c r="C324" s="343"/>
      <c r="D324" s="343"/>
      <c r="E324" s="343"/>
      <c r="F324" s="343"/>
      <c r="G324" s="343"/>
      <c r="H324" s="343"/>
      <c r="I324" s="343"/>
      <c r="J324" s="343"/>
      <c r="K324" s="343"/>
      <c r="L324" s="343"/>
      <c r="M324" s="343"/>
      <c r="N324" s="343"/>
      <c r="O324" s="343"/>
      <c r="P324" s="343"/>
      <c r="Q324" s="343"/>
      <c r="R324" s="343"/>
      <c r="S324" s="343"/>
      <c r="T324" s="343"/>
    </row>
    <row r="325" spans="2:20" x14ac:dyDescent="0.25">
      <c r="B325" s="343"/>
      <c r="C325" s="343"/>
      <c r="D325" s="343"/>
      <c r="E325" s="343"/>
      <c r="F325" s="343"/>
      <c r="G325" s="343"/>
      <c r="H325" s="343"/>
      <c r="I325" s="343"/>
      <c r="J325" s="343"/>
      <c r="K325" s="343"/>
      <c r="L325" s="343"/>
      <c r="M325" s="343"/>
      <c r="N325" s="343"/>
      <c r="O325" s="343"/>
      <c r="P325" s="343"/>
      <c r="Q325" s="343"/>
      <c r="R325" s="343"/>
      <c r="S325" s="343"/>
      <c r="T325" s="343"/>
    </row>
    <row r="326" spans="2:20" x14ac:dyDescent="0.25">
      <c r="B326" s="343"/>
      <c r="C326" s="343"/>
      <c r="D326" s="343"/>
      <c r="E326" s="343"/>
      <c r="F326" s="343"/>
      <c r="G326" s="343"/>
      <c r="H326" s="343"/>
      <c r="I326" s="343"/>
      <c r="J326" s="343"/>
      <c r="K326" s="343"/>
      <c r="L326" s="343"/>
      <c r="M326" s="343"/>
      <c r="N326" s="343"/>
      <c r="O326" s="343"/>
      <c r="P326" s="343"/>
      <c r="Q326" s="343"/>
      <c r="R326" s="343"/>
      <c r="S326" s="343"/>
      <c r="T326" s="343"/>
    </row>
    <row r="327" spans="2:20" x14ac:dyDescent="0.25">
      <c r="B327" s="343"/>
      <c r="C327" s="343"/>
      <c r="D327" s="343"/>
      <c r="E327" s="343"/>
      <c r="F327" s="343"/>
      <c r="G327" s="343"/>
      <c r="H327" s="343"/>
      <c r="I327" s="343"/>
      <c r="J327" s="343"/>
      <c r="K327" s="343"/>
      <c r="L327" s="343"/>
      <c r="M327" s="343"/>
      <c r="N327" s="343"/>
      <c r="O327" s="343"/>
      <c r="P327" s="343"/>
      <c r="Q327" s="343"/>
      <c r="R327" s="343"/>
      <c r="S327" s="343"/>
      <c r="T327" s="343"/>
    </row>
    <row r="328" spans="2:20" x14ac:dyDescent="0.25">
      <c r="B328" s="343"/>
      <c r="C328" s="343"/>
      <c r="D328" s="343"/>
      <c r="E328" s="343"/>
      <c r="F328" s="343"/>
      <c r="G328" s="343"/>
      <c r="H328" s="343"/>
      <c r="I328" s="343"/>
      <c r="J328" s="343"/>
      <c r="K328" s="343"/>
      <c r="L328" s="343"/>
      <c r="M328" s="343"/>
      <c r="N328" s="343"/>
      <c r="O328" s="343"/>
      <c r="P328" s="343"/>
      <c r="Q328" s="343"/>
      <c r="R328" s="343"/>
      <c r="S328" s="343"/>
      <c r="T328" s="343"/>
    </row>
    <row r="329" spans="2:20" x14ac:dyDescent="0.25">
      <c r="B329" s="343"/>
      <c r="C329" s="343"/>
      <c r="D329" s="343"/>
      <c r="E329" s="343"/>
      <c r="F329" s="343"/>
      <c r="G329" s="343"/>
      <c r="H329" s="343"/>
      <c r="I329" s="343"/>
      <c r="J329" s="343"/>
      <c r="K329" s="343"/>
      <c r="L329" s="343"/>
      <c r="M329" s="343"/>
      <c r="N329" s="343"/>
      <c r="O329" s="343"/>
      <c r="P329" s="343"/>
      <c r="Q329" s="343"/>
      <c r="R329" s="343"/>
      <c r="S329" s="343"/>
      <c r="T329" s="343"/>
    </row>
    <row r="330" spans="2:20" x14ac:dyDescent="0.25">
      <c r="B330" s="343"/>
      <c r="C330" s="343"/>
      <c r="D330" s="343"/>
      <c r="E330" s="343"/>
      <c r="F330" s="343"/>
      <c r="G330" s="343"/>
      <c r="H330" s="343"/>
      <c r="I330" s="343"/>
      <c r="J330" s="343"/>
      <c r="K330" s="343"/>
      <c r="L330" s="343"/>
      <c r="M330" s="343"/>
      <c r="N330" s="343"/>
      <c r="O330" s="343"/>
      <c r="P330" s="343"/>
      <c r="Q330" s="343"/>
      <c r="R330" s="343"/>
      <c r="S330" s="343"/>
      <c r="T330" s="343"/>
    </row>
    <row r="331" spans="2:20" x14ac:dyDescent="0.25">
      <c r="B331" s="343"/>
      <c r="C331" s="343"/>
      <c r="D331" s="343"/>
      <c r="E331" s="343"/>
      <c r="F331" s="343"/>
      <c r="G331" s="343"/>
      <c r="H331" s="343"/>
      <c r="I331" s="343"/>
      <c r="J331" s="343"/>
      <c r="K331" s="343"/>
      <c r="L331" s="343"/>
      <c r="M331" s="343"/>
      <c r="N331" s="343"/>
      <c r="O331" s="343"/>
      <c r="P331" s="343"/>
      <c r="Q331" s="343"/>
      <c r="R331" s="343"/>
      <c r="S331" s="343"/>
      <c r="T331" s="343"/>
    </row>
    <row r="332" spans="2:20" x14ac:dyDescent="0.25">
      <c r="B332" s="343"/>
      <c r="C332" s="343"/>
      <c r="D332" s="343"/>
      <c r="E332" s="343"/>
      <c r="F332" s="343"/>
      <c r="G332" s="343"/>
      <c r="H332" s="343"/>
      <c r="I332" s="343"/>
      <c r="J332" s="343"/>
      <c r="K332" s="343"/>
      <c r="L332" s="343"/>
      <c r="M332" s="343"/>
      <c r="N332" s="343"/>
      <c r="O332" s="343"/>
      <c r="P332" s="343"/>
      <c r="Q332" s="343"/>
      <c r="R332" s="343"/>
      <c r="S332" s="343"/>
      <c r="T332" s="343"/>
    </row>
    <row r="333" spans="2:20" x14ac:dyDescent="0.25">
      <c r="B333" s="343"/>
      <c r="C333" s="343"/>
      <c r="D333" s="343"/>
      <c r="E333" s="343"/>
      <c r="F333" s="343"/>
      <c r="G333" s="343"/>
      <c r="H333" s="343"/>
      <c r="I333" s="343"/>
      <c r="J333" s="343"/>
      <c r="K333" s="343"/>
      <c r="L333" s="343"/>
      <c r="M333" s="343"/>
      <c r="N333" s="343"/>
      <c r="O333" s="343"/>
      <c r="P333" s="343"/>
      <c r="Q333" s="343"/>
      <c r="R333" s="343"/>
      <c r="S333" s="343"/>
      <c r="T333" s="343"/>
    </row>
    <row r="334" spans="2:20" x14ac:dyDescent="0.25"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</row>
    <row r="335" spans="2:20" x14ac:dyDescent="0.25">
      <c r="B335" s="343"/>
      <c r="C335" s="343"/>
      <c r="D335" s="343"/>
      <c r="E335" s="343"/>
      <c r="F335" s="343"/>
      <c r="G335" s="343"/>
      <c r="H335" s="343"/>
      <c r="I335" s="343"/>
      <c r="J335" s="343"/>
      <c r="K335" s="343"/>
      <c r="L335" s="343"/>
      <c r="M335" s="343"/>
      <c r="N335" s="343"/>
      <c r="O335" s="343"/>
      <c r="P335" s="343"/>
      <c r="Q335" s="343"/>
      <c r="R335" s="343"/>
      <c r="S335" s="343"/>
      <c r="T335" s="343"/>
    </row>
    <row r="336" spans="2:20" x14ac:dyDescent="0.25">
      <c r="B336" s="343"/>
      <c r="C336" s="343"/>
      <c r="D336" s="343"/>
      <c r="E336" s="343"/>
      <c r="F336" s="343"/>
      <c r="G336" s="343"/>
      <c r="H336" s="343"/>
      <c r="I336" s="343"/>
      <c r="J336" s="343"/>
      <c r="K336" s="343"/>
      <c r="L336" s="343"/>
      <c r="M336" s="343"/>
      <c r="N336" s="343"/>
      <c r="O336" s="343"/>
      <c r="P336" s="343"/>
      <c r="Q336" s="343"/>
      <c r="R336" s="343"/>
      <c r="S336" s="343"/>
      <c r="T336" s="343"/>
    </row>
    <row r="337" spans="2:20" x14ac:dyDescent="0.25">
      <c r="B337" s="343"/>
      <c r="C337" s="343"/>
      <c r="D337" s="343"/>
      <c r="E337" s="343"/>
      <c r="F337" s="343"/>
      <c r="G337" s="343"/>
      <c r="H337" s="343"/>
      <c r="I337" s="343"/>
      <c r="J337" s="343"/>
      <c r="K337" s="343"/>
      <c r="L337" s="343"/>
      <c r="M337" s="343"/>
      <c r="N337" s="343"/>
      <c r="O337" s="343"/>
      <c r="P337" s="343"/>
      <c r="Q337" s="343"/>
      <c r="R337" s="343"/>
      <c r="S337" s="343"/>
      <c r="T337" s="343"/>
    </row>
    <row r="338" spans="2:20" x14ac:dyDescent="0.25">
      <c r="B338" s="343"/>
      <c r="C338" s="343"/>
      <c r="D338" s="343"/>
      <c r="E338" s="343"/>
      <c r="F338" s="343"/>
      <c r="G338" s="343"/>
      <c r="H338" s="343"/>
      <c r="I338" s="343"/>
      <c r="J338" s="343"/>
      <c r="K338" s="343"/>
      <c r="L338" s="343"/>
      <c r="M338" s="343"/>
      <c r="N338" s="343"/>
      <c r="O338" s="343"/>
      <c r="P338" s="343"/>
      <c r="Q338" s="343"/>
      <c r="R338" s="343"/>
      <c r="S338" s="343"/>
      <c r="T338" s="343"/>
    </row>
    <row r="339" spans="2:20" x14ac:dyDescent="0.25">
      <c r="B339" s="343"/>
      <c r="C339" s="343"/>
      <c r="D339" s="343"/>
      <c r="E339" s="343"/>
      <c r="F339" s="343"/>
      <c r="G339" s="343"/>
      <c r="H339" s="343"/>
      <c r="I339" s="343"/>
      <c r="J339" s="343"/>
      <c r="K339" s="343"/>
      <c r="L339" s="343"/>
      <c r="M339" s="343"/>
      <c r="N339" s="343"/>
      <c r="O339" s="343"/>
      <c r="P339" s="343"/>
      <c r="Q339" s="343"/>
      <c r="R339" s="343"/>
      <c r="S339" s="343"/>
      <c r="T339" s="343"/>
    </row>
    <row r="340" spans="2:20" x14ac:dyDescent="0.25">
      <c r="B340" s="343"/>
      <c r="C340" s="343"/>
      <c r="D340" s="343"/>
      <c r="E340" s="343"/>
      <c r="F340" s="343"/>
      <c r="G340" s="343"/>
      <c r="H340" s="343"/>
      <c r="I340" s="343"/>
      <c r="J340" s="343"/>
      <c r="K340" s="343"/>
      <c r="L340" s="343"/>
      <c r="M340" s="343"/>
      <c r="N340" s="343"/>
      <c r="O340" s="343"/>
      <c r="P340" s="343"/>
      <c r="Q340" s="343"/>
      <c r="R340" s="343"/>
      <c r="S340" s="343"/>
      <c r="T340" s="343"/>
    </row>
    <row r="341" spans="2:20" x14ac:dyDescent="0.25">
      <c r="B341" s="343"/>
      <c r="C341" s="343"/>
      <c r="D341" s="343"/>
      <c r="E341" s="343"/>
      <c r="F341" s="343"/>
      <c r="G341" s="343"/>
      <c r="H341" s="343"/>
      <c r="I341" s="343"/>
      <c r="J341" s="343"/>
      <c r="K341" s="343"/>
      <c r="L341" s="343"/>
      <c r="M341" s="343"/>
      <c r="N341" s="343"/>
      <c r="O341" s="343"/>
      <c r="P341" s="343"/>
      <c r="Q341" s="343"/>
      <c r="R341" s="343"/>
      <c r="S341" s="343"/>
      <c r="T341" s="343"/>
    </row>
    <row r="342" spans="2:20" x14ac:dyDescent="0.25">
      <c r="B342" s="343"/>
      <c r="C342" s="343"/>
      <c r="D342" s="343"/>
      <c r="E342" s="343"/>
      <c r="F342" s="343"/>
      <c r="G342" s="343"/>
      <c r="H342" s="343"/>
      <c r="I342" s="343"/>
      <c r="J342" s="343"/>
      <c r="K342" s="343"/>
      <c r="L342" s="343"/>
      <c r="M342" s="343"/>
      <c r="N342" s="343"/>
      <c r="O342" s="343"/>
      <c r="P342" s="343"/>
      <c r="Q342" s="343"/>
      <c r="R342" s="343"/>
      <c r="S342" s="343"/>
      <c r="T342" s="343"/>
    </row>
    <row r="343" spans="2:20" x14ac:dyDescent="0.25">
      <c r="B343" s="343"/>
      <c r="C343" s="343"/>
      <c r="D343" s="343"/>
      <c r="E343" s="343"/>
      <c r="F343" s="343"/>
      <c r="G343" s="343"/>
      <c r="H343" s="343"/>
      <c r="I343" s="343"/>
      <c r="J343" s="343"/>
      <c r="K343" s="343"/>
      <c r="L343" s="343"/>
      <c r="M343" s="343"/>
      <c r="N343" s="343"/>
      <c r="O343" s="343"/>
      <c r="P343" s="343"/>
      <c r="Q343" s="343"/>
      <c r="R343" s="343"/>
      <c r="S343" s="343"/>
      <c r="T343" s="343"/>
    </row>
    <row r="344" spans="2:20" x14ac:dyDescent="0.25">
      <c r="B344" s="343"/>
      <c r="C344" s="343"/>
      <c r="D344" s="343"/>
      <c r="E344" s="343"/>
      <c r="F344" s="343"/>
      <c r="G344" s="343"/>
      <c r="H344" s="343"/>
      <c r="I344" s="343"/>
      <c r="J344" s="343"/>
      <c r="K344" s="343"/>
      <c r="L344" s="343"/>
      <c r="M344" s="343"/>
      <c r="N344" s="343"/>
      <c r="O344" s="343"/>
      <c r="P344" s="343"/>
      <c r="Q344" s="343"/>
      <c r="R344" s="343"/>
      <c r="S344" s="343"/>
      <c r="T344" s="343"/>
    </row>
    <row r="345" spans="2:20" x14ac:dyDescent="0.25">
      <c r="B345" s="343"/>
      <c r="C345" s="343"/>
      <c r="D345" s="343"/>
      <c r="E345" s="343"/>
      <c r="F345" s="343"/>
      <c r="G345" s="343"/>
      <c r="H345" s="343"/>
      <c r="I345" s="343"/>
      <c r="J345" s="343"/>
      <c r="K345" s="343"/>
      <c r="L345" s="343"/>
      <c r="M345" s="343"/>
      <c r="N345" s="343"/>
      <c r="O345" s="343"/>
      <c r="P345" s="343"/>
      <c r="Q345" s="343"/>
      <c r="R345" s="343"/>
      <c r="S345" s="343"/>
      <c r="T345" s="343"/>
    </row>
    <row r="346" spans="2:20" x14ac:dyDescent="0.25">
      <c r="B346" s="343"/>
      <c r="C346" s="343"/>
      <c r="D346" s="343"/>
      <c r="E346" s="343"/>
      <c r="F346" s="343"/>
      <c r="G346" s="343"/>
      <c r="H346" s="343"/>
      <c r="I346" s="343"/>
      <c r="J346" s="343"/>
      <c r="K346" s="343"/>
      <c r="L346" s="343"/>
      <c r="M346" s="343"/>
      <c r="N346" s="343"/>
      <c r="O346" s="343"/>
      <c r="P346" s="343"/>
      <c r="Q346" s="343"/>
      <c r="R346" s="343"/>
      <c r="S346" s="343"/>
      <c r="T346" s="343"/>
    </row>
    <row r="347" spans="2:20" x14ac:dyDescent="0.25">
      <c r="B347" s="343"/>
      <c r="C347" s="343"/>
      <c r="D347" s="343"/>
      <c r="E347" s="343"/>
      <c r="F347" s="343"/>
      <c r="G347" s="343"/>
      <c r="H347" s="343"/>
      <c r="I347" s="343"/>
      <c r="J347" s="343"/>
      <c r="K347" s="343"/>
      <c r="L347" s="343"/>
      <c r="M347" s="343"/>
      <c r="N347" s="343"/>
      <c r="O347" s="343"/>
      <c r="P347" s="343"/>
      <c r="Q347" s="343"/>
      <c r="R347" s="343"/>
      <c r="S347" s="343"/>
      <c r="T347" s="343"/>
    </row>
    <row r="348" spans="2:20" x14ac:dyDescent="0.25">
      <c r="B348" s="343"/>
      <c r="C348" s="343"/>
      <c r="D348" s="343"/>
      <c r="E348" s="343"/>
      <c r="F348" s="343"/>
      <c r="G348" s="343"/>
      <c r="H348" s="343"/>
      <c r="I348" s="343"/>
      <c r="J348" s="343"/>
      <c r="K348" s="343"/>
      <c r="L348" s="343"/>
      <c r="M348" s="343"/>
      <c r="N348" s="343"/>
      <c r="O348" s="343"/>
      <c r="P348" s="343"/>
      <c r="Q348" s="343"/>
      <c r="R348" s="343"/>
      <c r="S348" s="343"/>
      <c r="T348" s="343"/>
    </row>
    <row r="349" spans="2:20" x14ac:dyDescent="0.25">
      <c r="B349" s="343"/>
      <c r="C349" s="343"/>
      <c r="D349" s="343"/>
      <c r="E349" s="343"/>
      <c r="F349" s="343"/>
      <c r="G349" s="343"/>
      <c r="H349" s="343"/>
      <c r="I349" s="343"/>
      <c r="J349" s="343"/>
      <c r="K349" s="343"/>
      <c r="L349" s="343"/>
      <c r="M349" s="343"/>
      <c r="N349" s="343"/>
      <c r="O349" s="343"/>
      <c r="P349" s="343"/>
      <c r="Q349" s="343"/>
      <c r="R349" s="343"/>
      <c r="S349" s="343"/>
      <c r="T349" s="343"/>
    </row>
    <row r="350" spans="2:20" x14ac:dyDescent="0.25">
      <c r="B350" s="343"/>
      <c r="C350" s="343"/>
      <c r="D350" s="343"/>
      <c r="E350" s="343"/>
      <c r="F350" s="343"/>
      <c r="G350" s="343"/>
      <c r="H350" s="343"/>
      <c r="I350" s="343"/>
      <c r="J350" s="343"/>
      <c r="K350" s="343"/>
      <c r="L350" s="343"/>
      <c r="M350" s="343"/>
      <c r="N350" s="343"/>
      <c r="O350" s="343"/>
      <c r="P350" s="343"/>
      <c r="Q350" s="343"/>
      <c r="R350" s="343"/>
      <c r="S350" s="343"/>
      <c r="T350" s="343"/>
    </row>
    <row r="351" spans="2:20" x14ac:dyDescent="0.25">
      <c r="B351" s="343"/>
      <c r="C351" s="343"/>
      <c r="D351" s="343"/>
      <c r="E351" s="343"/>
      <c r="F351" s="343"/>
      <c r="G351" s="343"/>
      <c r="H351" s="343"/>
      <c r="I351" s="343"/>
      <c r="J351" s="343"/>
      <c r="K351" s="343"/>
      <c r="L351" s="343"/>
      <c r="M351" s="343"/>
      <c r="N351" s="343"/>
      <c r="O351" s="343"/>
      <c r="P351" s="343"/>
      <c r="Q351" s="343"/>
      <c r="R351" s="343"/>
      <c r="S351" s="343"/>
      <c r="T351" s="343"/>
    </row>
    <row r="352" spans="2:20" x14ac:dyDescent="0.25">
      <c r="B352" s="343"/>
      <c r="C352" s="343"/>
      <c r="D352" s="343"/>
      <c r="E352" s="343"/>
      <c r="F352" s="343"/>
      <c r="G352" s="343"/>
      <c r="H352" s="343"/>
      <c r="I352" s="343"/>
      <c r="J352" s="343"/>
      <c r="K352" s="343"/>
      <c r="L352" s="343"/>
      <c r="M352" s="343"/>
      <c r="N352" s="343"/>
      <c r="O352" s="343"/>
      <c r="P352" s="343"/>
      <c r="Q352" s="343"/>
      <c r="R352" s="343"/>
      <c r="S352" s="343"/>
      <c r="T352" s="343"/>
    </row>
    <row r="353" spans="2:20" x14ac:dyDescent="0.25">
      <c r="B353" s="343"/>
      <c r="C353" s="343"/>
      <c r="D353" s="343"/>
      <c r="E353" s="343"/>
      <c r="F353" s="343"/>
      <c r="G353" s="343"/>
      <c r="H353" s="343"/>
      <c r="I353" s="343"/>
      <c r="J353" s="343"/>
      <c r="K353" s="343"/>
      <c r="L353" s="343"/>
      <c r="M353" s="343"/>
      <c r="N353" s="343"/>
      <c r="O353" s="343"/>
      <c r="P353" s="343"/>
      <c r="Q353" s="343"/>
      <c r="R353" s="343"/>
      <c r="S353" s="343"/>
      <c r="T353" s="343"/>
    </row>
    <row r="354" spans="2:20" x14ac:dyDescent="0.25">
      <c r="B354" s="343"/>
      <c r="C354" s="343"/>
      <c r="D354" s="343"/>
      <c r="E354" s="343"/>
      <c r="F354" s="343"/>
      <c r="G354" s="343"/>
      <c r="H354" s="343"/>
      <c r="I354" s="343"/>
      <c r="J354" s="343"/>
      <c r="K354" s="343"/>
      <c r="L354" s="343"/>
      <c r="M354" s="343"/>
      <c r="N354" s="343"/>
      <c r="O354" s="343"/>
      <c r="P354" s="343"/>
      <c r="Q354" s="343"/>
      <c r="R354" s="343"/>
      <c r="S354" s="343"/>
      <c r="T354" s="343"/>
    </row>
    <row r="355" spans="2:20" x14ac:dyDescent="0.25">
      <c r="B355" s="343"/>
      <c r="C355" s="343"/>
      <c r="D355" s="343"/>
      <c r="E355" s="343"/>
      <c r="F355" s="343"/>
      <c r="G355" s="343"/>
      <c r="H355" s="343"/>
      <c r="I355" s="343"/>
      <c r="J355" s="343"/>
      <c r="K355" s="343"/>
      <c r="L355" s="343"/>
      <c r="M355" s="343"/>
      <c r="N355" s="343"/>
      <c r="O355" s="343"/>
      <c r="P355" s="343"/>
      <c r="Q355" s="343"/>
      <c r="R355" s="343"/>
      <c r="S355" s="343"/>
      <c r="T355" s="343"/>
    </row>
    <row r="356" spans="2:20" x14ac:dyDescent="0.25">
      <c r="B356" s="343"/>
      <c r="C356" s="343"/>
      <c r="D356" s="343"/>
      <c r="E356" s="343"/>
      <c r="F356" s="343"/>
      <c r="G356" s="343"/>
      <c r="H356" s="343"/>
      <c r="I356" s="343"/>
      <c r="J356" s="343"/>
      <c r="K356" s="343"/>
      <c r="L356" s="343"/>
      <c r="M356" s="343"/>
      <c r="N356" s="343"/>
      <c r="O356" s="343"/>
      <c r="P356" s="343"/>
      <c r="Q356" s="343"/>
      <c r="R356" s="343"/>
      <c r="S356" s="343"/>
      <c r="T356" s="343"/>
    </row>
    <row r="357" spans="2:20" x14ac:dyDescent="0.25">
      <c r="B357" s="343"/>
      <c r="C357" s="343"/>
      <c r="D357" s="343"/>
      <c r="E357" s="343"/>
      <c r="F357" s="343"/>
      <c r="G357" s="343"/>
      <c r="H357" s="343"/>
      <c r="I357" s="343"/>
      <c r="J357" s="343"/>
      <c r="K357" s="343"/>
      <c r="L357" s="343"/>
      <c r="M357" s="343"/>
      <c r="N357" s="343"/>
      <c r="O357" s="343"/>
      <c r="P357" s="343"/>
      <c r="Q357" s="343"/>
      <c r="R357" s="343"/>
      <c r="S357" s="343"/>
      <c r="T357" s="343"/>
    </row>
    <row r="358" spans="2:20" x14ac:dyDescent="0.25">
      <c r="B358" s="343"/>
      <c r="C358" s="343"/>
      <c r="D358" s="343"/>
      <c r="E358" s="343"/>
      <c r="F358" s="343"/>
      <c r="G358" s="343"/>
      <c r="H358" s="343"/>
      <c r="I358" s="343"/>
      <c r="J358" s="343"/>
      <c r="K358" s="343"/>
      <c r="L358" s="343"/>
      <c r="M358" s="343"/>
      <c r="N358" s="343"/>
      <c r="O358" s="343"/>
      <c r="P358" s="343"/>
      <c r="Q358" s="343"/>
      <c r="R358" s="343"/>
      <c r="S358" s="343"/>
      <c r="T358" s="343"/>
    </row>
    <row r="359" spans="2:20" x14ac:dyDescent="0.25">
      <c r="B359" s="343"/>
      <c r="C359" s="343"/>
      <c r="D359" s="343"/>
      <c r="E359" s="343"/>
      <c r="F359" s="343"/>
      <c r="G359" s="343"/>
      <c r="H359" s="343"/>
      <c r="I359" s="343"/>
      <c r="J359" s="343"/>
      <c r="K359" s="343"/>
      <c r="L359" s="343"/>
      <c r="M359" s="343"/>
      <c r="N359" s="343"/>
      <c r="O359" s="343"/>
      <c r="P359" s="343"/>
      <c r="Q359" s="343"/>
      <c r="R359" s="343"/>
      <c r="S359" s="343"/>
      <c r="T359" s="343"/>
    </row>
    <row r="360" spans="2:20" x14ac:dyDescent="0.25">
      <c r="B360" s="343"/>
      <c r="C360" s="343"/>
      <c r="D360" s="343"/>
      <c r="E360" s="343"/>
      <c r="F360" s="343"/>
      <c r="G360" s="343"/>
      <c r="H360" s="343"/>
      <c r="I360" s="343"/>
      <c r="J360" s="343"/>
      <c r="K360" s="343"/>
      <c r="L360" s="343"/>
      <c r="M360" s="343"/>
      <c r="N360" s="343"/>
      <c r="O360" s="343"/>
      <c r="P360" s="343"/>
      <c r="Q360" s="343"/>
      <c r="R360" s="343"/>
      <c r="S360" s="343"/>
      <c r="T360" s="343"/>
    </row>
    <row r="361" spans="2:20" x14ac:dyDescent="0.25">
      <c r="B361" s="343"/>
      <c r="C361" s="343"/>
      <c r="D361" s="343"/>
      <c r="E361" s="343"/>
      <c r="F361" s="343"/>
      <c r="G361" s="343"/>
      <c r="H361" s="343"/>
      <c r="I361" s="343"/>
      <c r="J361" s="343"/>
      <c r="K361" s="343"/>
      <c r="L361" s="343"/>
      <c r="M361" s="343"/>
      <c r="N361" s="343"/>
      <c r="O361" s="343"/>
      <c r="P361" s="343"/>
      <c r="Q361" s="343"/>
      <c r="R361" s="343"/>
      <c r="S361" s="343"/>
      <c r="T361" s="343"/>
    </row>
    <row r="362" spans="2:20" x14ac:dyDescent="0.25">
      <c r="B362" s="343"/>
      <c r="C362" s="343"/>
      <c r="D362" s="343"/>
      <c r="E362" s="343"/>
      <c r="F362" s="343"/>
      <c r="G362" s="343"/>
      <c r="H362" s="343"/>
      <c r="I362" s="343"/>
      <c r="J362" s="343"/>
      <c r="K362" s="343"/>
      <c r="L362" s="343"/>
      <c r="M362" s="343"/>
      <c r="N362" s="343"/>
      <c r="O362" s="343"/>
      <c r="P362" s="343"/>
      <c r="Q362" s="343"/>
      <c r="R362" s="343"/>
      <c r="S362" s="343"/>
      <c r="T362" s="343"/>
    </row>
    <row r="363" spans="2:20" x14ac:dyDescent="0.25">
      <c r="B363" s="343"/>
      <c r="C363" s="343"/>
      <c r="D363" s="343"/>
      <c r="E363" s="343"/>
      <c r="F363" s="343"/>
      <c r="G363" s="343"/>
      <c r="H363" s="343"/>
      <c r="I363" s="343"/>
      <c r="J363" s="343"/>
      <c r="K363" s="343"/>
      <c r="L363" s="343"/>
      <c r="M363" s="343"/>
      <c r="N363" s="343"/>
      <c r="O363" s="343"/>
      <c r="P363" s="343"/>
      <c r="Q363" s="343"/>
      <c r="R363" s="343"/>
      <c r="S363" s="343"/>
      <c r="T363" s="343"/>
    </row>
    <row r="364" spans="2:20" x14ac:dyDescent="0.25">
      <c r="B364" s="343"/>
      <c r="C364" s="343"/>
      <c r="D364" s="343"/>
      <c r="E364" s="343"/>
      <c r="F364" s="343"/>
      <c r="G364" s="343"/>
      <c r="H364" s="343"/>
      <c r="I364" s="343"/>
      <c r="J364" s="343"/>
      <c r="K364" s="343"/>
      <c r="L364" s="343"/>
      <c r="M364" s="343"/>
      <c r="N364" s="343"/>
      <c r="O364" s="343"/>
      <c r="P364" s="343"/>
      <c r="Q364" s="343"/>
      <c r="R364" s="343"/>
      <c r="S364" s="343"/>
      <c r="T364" s="343"/>
    </row>
    <row r="365" spans="2:20" x14ac:dyDescent="0.25">
      <c r="B365" s="343"/>
      <c r="C365" s="343"/>
      <c r="D365" s="343"/>
      <c r="E365" s="343"/>
      <c r="F365" s="343"/>
      <c r="G365" s="343"/>
      <c r="H365" s="343"/>
      <c r="I365" s="343"/>
      <c r="J365" s="343"/>
      <c r="K365" s="343"/>
      <c r="L365" s="343"/>
      <c r="M365" s="343"/>
      <c r="N365" s="343"/>
      <c r="O365" s="343"/>
      <c r="P365" s="343"/>
      <c r="Q365" s="343"/>
      <c r="R365" s="343"/>
      <c r="S365" s="343"/>
      <c r="T365" s="343"/>
    </row>
    <row r="366" spans="2:20" x14ac:dyDescent="0.25">
      <c r="B366" s="343"/>
      <c r="C366" s="343"/>
      <c r="D366" s="343"/>
      <c r="E366" s="343"/>
      <c r="F366" s="343"/>
      <c r="G366" s="343"/>
      <c r="H366" s="343"/>
      <c r="I366" s="343"/>
      <c r="J366" s="343"/>
      <c r="K366" s="343"/>
      <c r="L366" s="343"/>
      <c r="M366" s="343"/>
      <c r="N366" s="343"/>
      <c r="O366" s="343"/>
      <c r="P366" s="343"/>
      <c r="Q366" s="343"/>
      <c r="R366" s="343"/>
      <c r="S366" s="343"/>
      <c r="T366" s="343"/>
    </row>
    <row r="367" spans="2:20" x14ac:dyDescent="0.25">
      <c r="B367" s="343"/>
      <c r="C367" s="343"/>
      <c r="D367" s="343"/>
      <c r="E367" s="343"/>
      <c r="F367" s="343"/>
      <c r="G367" s="343"/>
      <c r="H367" s="343"/>
      <c r="I367" s="343"/>
      <c r="J367" s="343"/>
      <c r="K367" s="343"/>
      <c r="L367" s="343"/>
      <c r="M367" s="343"/>
      <c r="N367" s="343"/>
      <c r="O367" s="343"/>
      <c r="P367" s="343"/>
      <c r="Q367" s="343"/>
      <c r="R367" s="343"/>
      <c r="S367" s="343"/>
      <c r="T367" s="343"/>
    </row>
    <row r="368" spans="2:20" x14ac:dyDescent="0.25">
      <c r="B368" s="343"/>
      <c r="C368" s="343"/>
      <c r="D368" s="343"/>
      <c r="E368" s="343"/>
      <c r="F368" s="343"/>
      <c r="G368" s="343"/>
      <c r="H368" s="343"/>
      <c r="I368" s="343"/>
      <c r="J368" s="343"/>
      <c r="K368" s="343"/>
      <c r="L368" s="343"/>
      <c r="M368" s="343"/>
      <c r="N368" s="343"/>
      <c r="O368" s="343"/>
      <c r="P368" s="343"/>
      <c r="Q368" s="343"/>
      <c r="R368" s="343"/>
      <c r="S368" s="343"/>
      <c r="T368" s="343"/>
    </row>
    <row r="369" spans="2:20" x14ac:dyDescent="0.25">
      <c r="B369" s="343"/>
      <c r="C369" s="343"/>
      <c r="D369" s="343"/>
      <c r="E369" s="343"/>
      <c r="F369" s="343"/>
      <c r="G369" s="343"/>
      <c r="H369" s="343"/>
      <c r="I369" s="343"/>
      <c r="J369" s="343"/>
      <c r="K369" s="343"/>
      <c r="L369" s="343"/>
      <c r="M369" s="343"/>
      <c r="N369" s="343"/>
      <c r="O369" s="343"/>
      <c r="P369" s="343"/>
      <c r="Q369" s="343"/>
      <c r="R369" s="343"/>
      <c r="S369" s="343"/>
      <c r="T369" s="343"/>
    </row>
    <row r="370" spans="2:20" x14ac:dyDescent="0.25">
      <c r="B370" s="343"/>
      <c r="C370" s="343"/>
      <c r="D370" s="343"/>
      <c r="E370" s="343"/>
      <c r="F370" s="343"/>
      <c r="G370" s="343"/>
      <c r="H370" s="343"/>
      <c r="I370" s="343"/>
      <c r="J370" s="343"/>
      <c r="K370" s="343"/>
      <c r="L370" s="343"/>
      <c r="M370" s="343"/>
      <c r="N370" s="343"/>
      <c r="O370" s="343"/>
      <c r="P370" s="343"/>
      <c r="Q370" s="343"/>
      <c r="R370" s="343"/>
      <c r="S370" s="343"/>
      <c r="T370" s="343"/>
    </row>
    <row r="371" spans="2:20" x14ac:dyDescent="0.25">
      <c r="B371" s="343"/>
      <c r="C371" s="343"/>
      <c r="D371" s="343"/>
      <c r="E371" s="343"/>
      <c r="F371" s="343"/>
      <c r="G371" s="343"/>
      <c r="H371" s="343"/>
      <c r="I371" s="343"/>
      <c r="J371" s="343"/>
      <c r="K371" s="343"/>
      <c r="L371" s="343"/>
      <c r="M371" s="343"/>
      <c r="N371" s="343"/>
      <c r="O371" s="343"/>
      <c r="P371" s="343"/>
      <c r="Q371" s="343"/>
      <c r="R371" s="343"/>
      <c r="S371" s="343"/>
      <c r="T371" s="343"/>
    </row>
    <row r="372" spans="2:20" x14ac:dyDescent="0.25">
      <c r="B372" s="343"/>
      <c r="C372" s="343"/>
      <c r="D372" s="343"/>
      <c r="E372" s="343"/>
      <c r="F372" s="343"/>
      <c r="G372" s="343"/>
      <c r="H372" s="343"/>
      <c r="I372" s="343"/>
      <c r="J372" s="343"/>
      <c r="K372" s="343"/>
      <c r="L372" s="343"/>
      <c r="M372" s="343"/>
      <c r="N372" s="343"/>
      <c r="O372" s="343"/>
      <c r="P372" s="343"/>
      <c r="Q372" s="343"/>
      <c r="R372" s="343"/>
      <c r="S372" s="343"/>
      <c r="T372" s="343"/>
    </row>
    <row r="373" spans="2:20" x14ac:dyDescent="0.25">
      <c r="B373" s="343"/>
      <c r="C373" s="343"/>
      <c r="D373" s="343"/>
      <c r="E373" s="343"/>
      <c r="F373" s="343"/>
      <c r="G373" s="343"/>
      <c r="H373" s="343"/>
      <c r="I373" s="343"/>
      <c r="J373" s="343"/>
      <c r="K373" s="343"/>
      <c r="L373" s="343"/>
      <c r="M373" s="343"/>
      <c r="N373" s="343"/>
      <c r="O373" s="343"/>
      <c r="P373" s="343"/>
      <c r="Q373" s="343"/>
      <c r="R373" s="343"/>
      <c r="S373" s="343"/>
      <c r="T373" s="343"/>
    </row>
    <row r="374" spans="2:20" x14ac:dyDescent="0.25">
      <c r="B374" s="343"/>
      <c r="C374" s="343"/>
      <c r="D374" s="343"/>
      <c r="E374" s="343"/>
      <c r="F374" s="343"/>
      <c r="G374" s="343"/>
      <c r="H374" s="343"/>
      <c r="I374" s="343"/>
      <c r="J374" s="343"/>
      <c r="K374" s="343"/>
      <c r="L374" s="343"/>
      <c r="M374" s="343"/>
      <c r="N374" s="343"/>
      <c r="O374" s="343"/>
      <c r="P374" s="343"/>
      <c r="Q374" s="343"/>
      <c r="R374" s="343"/>
      <c r="S374" s="343"/>
      <c r="T374" s="343"/>
    </row>
    <row r="375" spans="2:20" x14ac:dyDescent="0.25">
      <c r="B375" s="343"/>
      <c r="C375" s="343"/>
      <c r="D375" s="343"/>
      <c r="E375" s="343"/>
      <c r="F375" s="343"/>
      <c r="G375" s="343"/>
      <c r="H375" s="343"/>
      <c r="I375" s="343"/>
      <c r="J375" s="343"/>
      <c r="K375" s="343"/>
      <c r="L375" s="343"/>
      <c r="M375" s="343"/>
      <c r="N375" s="343"/>
      <c r="O375" s="343"/>
      <c r="P375" s="343"/>
      <c r="Q375" s="343"/>
      <c r="R375" s="343"/>
      <c r="S375" s="343"/>
      <c r="T375" s="343"/>
    </row>
    <row r="376" spans="2:20" x14ac:dyDescent="0.25">
      <c r="B376" s="343"/>
      <c r="C376" s="343"/>
      <c r="D376" s="343"/>
      <c r="E376" s="343"/>
      <c r="F376" s="343"/>
      <c r="G376" s="343"/>
      <c r="H376" s="343"/>
      <c r="I376" s="343"/>
      <c r="J376" s="343"/>
      <c r="K376" s="343"/>
      <c r="L376" s="343"/>
      <c r="M376" s="343"/>
      <c r="N376" s="343"/>
      <c r="O376" s="343"/>
      <c r="P376" s="343"/>
      <c r="Q376" s="343"/>
      <c r="R376" s="343"/>
      <c r="S376" s="343"/>
      <c r="T376" s="343"/>
    </row>
    <row r="377" spans="2:20" x14ac:dyDescent="0.25">
      <c r="B377" s="343"/>
      <c r="C377" s="343"/>
      <c r="D377" s="343"/>
      <c r="E377" s="343"/>
      <c r="F377" s="343"/>
      <c r="G377" s="343"/>
      <c r="H377" s="343"/>
      <c r="I377" s="343"/>
      <c r="J377" s="343"/>
      <c r="K377" s="343"/>
      <c r="L377" s="343"/>
      <c r="M377" s="343"/>
      <c r="N377" s="343"/>
      <c r="O377" s="343"/>
      <c r="P377" s="343"/>
      <c r="Q377" s="343"/>
      <c r="R377" s="343"/>
      <c r="S377" s="343"/>
      <c r="T377" s="343"/>
    </row>
    <row r="378" spans="2:20" x14ac:dyDescent="0.25">
      <c r="B378" s="343"/>
      <c r="C378" s="343"/>
      <c r="D378" s="343"/>
      <c r="E378" s="343"/>
      <c r="F378" s="343"/>
      <c r="G378" s="343"/>
      <c r="H378" s="343"/>
      <c r="I378" s="343"/>
      <c r="J378" s="343"/>
      <c r="K378" s="343"/>
      <c r="L378" s="343"/>
      <c r="M378" s="343"/>
      <c r="N378" s="343"/>
      <c r="O378" s="343"/>
      <c r="P378" s="343"/>
      <c r="Q378" s="343"/>
      <c r="R378" s="343"/>
      <c r="S378" s="343"/>
      <c r="T378" s="343"/>
    </row>
    <row r="379" spans="2:20" x14ac:dyDescent="0.25">
      <c r="B379" s="343"/>
      <c r="C379" s="343"/>
      <c r="D379" s="343"/>
      <c r="E379" s="343"/>
      <c r="F379" s="343"/>
      <c r="G379" s="343"/>
      <c r="H379" s="343"/>
      <c r="I379" s="343"/>
      <c r="J379" s="343"/>
      <c r="K379" s="343"/>
      <c r="L379" s="343"/>
      <c r="M379" s="343"/>
      <c r="N379" s="343"/>
      <c r="O379" s="343"/>
      <c r="P379" s="343"/>
      <c r="Q379" s="343"/>
      <c r="R379" s="343"/>
      <c r="S379" s="343"/>
      <c r="T379" s="343"/>
    </row>
    <row r="380" spans="2:20" x14ac:dyDescent="0.25">
      <c r="B380" s="343"/>
      <c r="C380" s="343"/>
      <c r="D380" s="343"/>
      <c r="E380" s="343"/>
      <c r="F380" s="343"/>
      <c r="G380" s="343"/>
      <c r="H380" s="343"/>
      <c r="I380" s="343"/>
      <c r="J380" s="343"/>
      <c r="K380" s="343"/>
      <c r="L380" s="343"/>
      <c r="M380" s="343"/>
      <c r="N380" s="343"/>
      <c r="O380" s="343"/>
      <c r="P380" s="343"/>
      <c r="Q380" s="343"/>
      <c r="R380" s="343"/>
      <c r="S380" s="343"/>
      <c r="T380" s="343"/>
    </row>
    <row r="381" spans="2:20" x14ac:dyDescent="0.25">
      <c r="B381" s="343"/>
      <c r="C381" s="343"/>
      <c r="D381" s="343"/>
      <c r="E381" s="343"/>
      <c r="F381" s="343"/>
      <c r="G381" s="343"/>
      <c r="H381" s="343"/>
      <c r="I381" s="343"/>
      <c r="J381" s="343"/>
      <c r="K381" s="343"/>
      <c r="L381" s="343"/>
      <c r="M381" s="343"/>
      <c r="N381" s="343"/>
      <c r="O381" s="343"/>
      <c r="P381" s="343"/>
      <c r="Q381" s="343"/>
      <c r="R381" s="343"/>
      <c r="S381" s="343"/>
      <c r="T381" s="343"/>
    </row>
    <row r="382" spans="2:20" x14ac:dyDescent="0.25">
      <c r="B382" s="343"/>
      <c r="C382" s="343"/>
      <c r="D382" s="343"/>
      <c r="E382" s="343"/>
      <c r="F382" s="343"/>
      <c r="G382" s="343"/>
      <c r="H382" s="343"/>
      <c r="I382" s="343"/>
      <c r="J382" s="343"/>
      <c r="K382" s="343"/>
      <c r="L382" s="343"/>
      <c r="M382" s="343"/>
      <c r="N382" s="343"/>
      <c r="O382" s="343"/>
      <c r="P382" s="343"/>
      <c r="Q382" s="343"/>
      <c r="R382" s="343"/>
      <c r="S382" s="343"/>
      <c r="T382" s="343"/>
    </row>
    <row r="383" spans="2:20" x14ac:dyDescent="0.25">
      <c r="B383" s="343"/>
      <c r="C383" s="343"/>
      <c r="D383" s="343"/>
      <c r="E383" s="343"/>
      <c r="F383" s="343"/>
      <c r="G383" s="343"/>
      <c r="H383" s="343"/>
      <c r="I383" s="343"/>
      <c r="J383" s="343"/>
      <c r="K383" s="343"/>
      <c r="L383" s="343"/>
      <c r="M383" s="343"/>
      <c r="N383" s="343"/>
      <c r="O383" s="343"/>
      <c r="P383" s="343"/>
      <c r="Q383" s="343"/>
      <c r="R383" s="343"/>
      <c r="S383" s="343"/>
      <c r="T383" s="343"/>
    </row>
    <row r="384" spans="2:20" x14ac:dyDescent="0.25">
      <c r="B384" s="343"/>
      <c r="C384" s="343"/>
      <c r="D384" s="343"/>
      <c r="E384" s="343"/>
      <c r="F384" s="343"/>
      <c r="G384" s="343"/>
      <c r="H384" s="343"/>
      <c r="I384" s="343"/>
      <c r="J384" s="343"/>
      <c r="K384" s="343"/>
      <c r="L384" s="343"/>
      <c r="M384" s="343"/>
      <c r="N384" s="343"/>
      <c r="O384" s="343"/>
      <c r="P384" s="343"/>
      <c r="Q384" s="343"/>
      <c r="R384" s="343"/>
      <c r="S384" s="343"/>
      <c r="T384" s="343"/>
    </row>
    <row r="385" spans="2:20" x14ac:dyDescent="0.25">
      <c r="B385" s="343"/>
      <c r="C385" s="343"/>
      <c r="D385" s="343"/>
      <c r="E385" s="343"/>
      <c r="F385" s="343"/>
      <c r="G385" s="343"/>
      <c r="H385" s="343"/>
      <c r="I385" s="343"/>
      <c r="J385" s="343"/>
      <c r="K385" s="343"/>
      <c r="L385" s="343"/>
      <c r="M385" s="343"/>
      <c r="N385" s="343"/>
      <c r="O385" s="343"/>
      <c r="P385" s="343"/>
      <c r="Q385" s="343"/>
      <c r="R385" s="343"/>
      <c r="S385" s="343"/>
      <c r="T385" s="343"/>
    </row>
    <row r="386" spans="2:20" x14ac:dyDescent="0.25">
      <c r="B386" s="343"/>
      <c r="C386" s="343"/>
      <c r="D386" s="343"/>
      <c r="E386" s="343"/>
      <c r="F386" s="343"/>
      <c r="G386" s="343"/>
      <c r="H386" s="343"/>
      <c r="I386" s="343"/>
      <c r="J386" s="343"/>
      <c r="K386" s="343"/>
      <c r="L386" s="343"/>
      <c r="M386" s="343"/>
      <c r="N386" s="343"/>
      <c r="O386" s="343"/>
      <c r="P386" s="343"/>
      <c r="Q386" s="343"/>
      <c r="R386" s="343"/>
      <c r="S386" s="343"/>
      <c r="T386" s="343"/>
    </row>
    <row r="387" spans="2:20" x14ac:dyDescent="0.25">
      <c r="B387" s="343"/>
      <c r="C387" s="343"/>
      <c r="D387" s="343"/>
      <c r="E387" s="343"/>
      <c r="F387" s="343"/>
      <c r="G387" s="343"/>
      <c r="H387" s="343"/>
      <c r="I387" s="343"/>
      <c r="J387" s="343"/>
      <c r="K387" s="343"/>
      <c r="L387" s="343"/>
      <c r="M387" s="343"/>
      <c r="N387" s="343"/>
      <c r="O387" s="343"/>
      <c r="P387" s="343"/>
      <c r="Q387" s="343"/>
      <c r="R387" s="343"/>
      <c r="S387" s="343"/>
      <c r="T387" s="343"/>
    </row>
    <row r="388" spans="2:20" x14ac:dyDescent="0.25">
      <c r="B388" s="343"/>
      <c r="C388" s="343"/>
      <c r="D388" s="343"/>
      <c r="E388" s="343"/>
      <c r="F388" s="343"/>
      <c r="G388" s="343"/>
      <c r="H388" s="343"/>
      <c r="I388" s="343"/>
      <c r="J388" s="343"/>
      <c r="K388" s="343"/>
      <c r="L388" s="343"/>
      <c r="M388" s="343"/>
      <c r="N388" s="343"/>
      <c r="O388" s="343"/>
      <c r="P388" s="343"/>
      <c r="Q388" s="343"/>
      <c r="R388" s="343"/>
      <c r="S388" s="343"/>
      <c r="T388" s="343"/>
    </row>
    <row r="389" spans="2:20" x14ac:dyDescent="0.25">
      <c r="B389" s="343"/>
      <c r="C389" s="343"/>
      <c r="D389" s="343"/>
      <c r="E389" s="343"/>
      <c r="F389" s="343"/>
      <c r="G389" s="343"/>
      <c r="H389" s="343"/>
      <c r="I389" s="343"/>
      <c r="J389" s="343"/>
      <c r="K389" s="343"/>
      <c r="L389" s="343"/>
      <c r="M389" s="343"/>
      <c r="N389" s="343"/>
      <c r="O389" s="343"/>
      <c r="P389" s="343"/>
      <c r="Q389" s="343"/>
      <c r="R389" s="343"/>
      <c r="S389" s="343"/>
      <c r="T389" s="343"/>
    </row>
    <row r="390" spans="2:20" x14ac:dyDescent="0.25">
      <c r="B390" s="343"/>
      <c r="C390" s="343"/>
      <c r="D390" s="343"/>
      <c r="E390" s="343"/>
      <c r="F390" s="343"/>
      <c r="G390" s="343"/>
      <c r="H390" s="343"/>
      <c r="I390" s="343"/>
      <c r="J390" s="343"/>
      <c r="K390" s="343"/>
      <c r="L390" s="343"/>
      <c r="M390" s="343"/>
      <c r="N390" s="343"/>
      <c r="O390" s="343"/>
      <c r="P390" s="343"/>
      <c r="Q390" s="343"/>
      <c r="R390" s="343"/>
      <c r="S390" s="343"/>
      <c r="T390" s="343"/>
    </row>
    <row r="391" spans="2:20" x14ac:dyDescent="0.25">
      <c r="B391" s="343"/>
      <c r="C391" s="343"/>
      <c r="D391" s="343"/>
      <c r="E391" s="343"/>
      <c r="F391" s="343"/>
      <c r="G391" s="343"/>
      <c r="H391" s="343"/>
      <c r="I391" s="343"/>
      <c r="J391" s="343"/>
      <c r="K391" s="343"/>
      <c r="L391" s="343"/>
      <c r="M391" s="343"/>
      <c r="N391" s="343"/>
      <c r="O391" s="343"/>
      <c r="P391" s="343"/>
      <c r="Q391" s="343"/>
      <c r="R391" s="343"/>
      <c r="S391" s="343"/>
      <c r="T391" s="343"/>
    </row>
    <row r="392" spans="2:20" x14ac:dyDescent="0.25">
      <c r="B392" s="343"/>
      <c r="C392" s="343"/>
      <c r="D392" s="343"/>
      <c r="E392" s="343"/>
      <c r="F392" s="343"/>
      <c r="G392" s="343"/>
      <c r="H392" s="343"/>
      <c r="I392" s="343"/>
      <c r="J392" s="343"/>
      <c r="K392" s="343"/>
      <c r="L392" s="343"/>
      <c r="M392" s="343"/>
      <c r="N392" s="343"/>
      <c r="O392" s="343"/>
      <c r="P392" s="343"/>
      <c r="Q392" s="343"/>
      <c r="R392" s="343"/>
      <c r="S392" s="343"/>
      <c r="T392" s="343"/>
    </row>
    <row r="393" spans="2:20" x14ac:dyDescent="0.25">
      <c r="B393" s="343"/>
      <c r="C393" s="343"/>
      <c r="D393" s="343"/>
      <c r="E393" s="343"/>
      <c r="F393" s="343"/>
      <c r="G393" s="343"/>
      <c r="H393" s="343"/>
      <c r="I393" s="343"/>
      <c r="J393" s="343"/>
      <c r="K393" s="343"/>
      <c r="L393" s="343"/>
      <c r="M393" s="343"/>
      <c r="N393" s="343"/>
      <c r="O393" s="343"/>
      <c r="P393" s="343"/>
      <c r="Q393" s="343"/>
      <c r="R393" s="343"/>
      <c r="S393" s="343"/>
      <c r="T393" s="343"/>
    </row>
    <row r="394" spans="2:20" x14ac:dyDescent="0.25">
      <c r="B394" s="343"/>
      <c r="C394" s="343"/>
      <c r="D394" s="343"/>
      <c r="E394" s="343"/>
      <c r="F394" s="343"/>
      <c r="G394" s="343"/>
      <c r="H394" s="343"/>
      <c r="I394" s="343"/>
      <c r="J394" s="343"/>
      <c r="K394" s="343"/>
      <c r="L394" s="343"/>
      <c r="M394" s="343"/>
      <c r="N394" s="343"/>
      <c r="O394" s="343"/>
      <c r="P394" s="343"/>
      <c r="Q394" s="343"/>
      <c r="R394" s="343"/>
      <c r="S394" s="343"/>
      <c r="T394" s="343"/>
    </row>
    <row r="395" spans="2:20" x14ac:dyDescent="0.25">
      <c r="B395" s="343"/>
      <c r="C395" s="343"/>
      <c r="D395" s="343"/>
      <c r="E395" s="343"/>
      <c r="F395" s="343"/>
      <c r="G395" s="343"/>
      <c r="H395" s="343"/>
      <c r="I395" s="343"/>
      <c r="J395" s="343"/>
      <c r="K395" s="343"/>
      <c r="L395" s="343"/>
      <c r="M395" s="343"/>
      <c r="N395" s="343"/>
      <c r="O395" s="343"/>
      <c r="P395" s="343"/>
      <c r="Q395" s="343"/>
      <c r="R395" s="343"/>
      <c r="S395" s="343"/>
      <c r="T395" s="343"/>
    </row>
    <row r="396" spans="2:20" x14ac:dyDescent="0.25">
      <c r="B396" s="343"/>
      <c r="C396" s="343"/>
      <c r="D396" s="343"/>
      <c r="E396" s="343"/>
      <c r="F396" s="343"/>
      <c r="G396" s="343"/>
      <c r="H396" s="343"/>
      <c r="I396" s="343"/>
      <c r="J396" s="343"/>
      <c r="K396" s="343"/>
      <c r="L396" s="343"/>
      <c r="M396" s="343"/>
      <c r="N396" s="343"/>
      <c r="O396" s="343"/>
      <c r="P396" s="343"/>
      <c r="Q396" s="343"/>
      <c r="R396" s="343"/>
      <c r="S396" s="343"/>
      <c r="T396" s="343"/>
    </row>
    <row r="397" spans="2:20" x14ac:dyDescent="0.25">
      <c r="B397" s="343"/>
      <c r="C397" s="343"/>
      <c r="D397" s="343"/>
      <c r="E397" s="343"/>
      <c r="F397" s="343"/>
      <c r="G397" s="343"/>
      <c r="H397" s="343"/>
      <c r="I397" s="343"/>
      <c r="J397" s="343"/>
      <c r="K397" s="343"/>
      <c r="L397" s="343"/>
      <c r="M397" s="343"/>
      <c r="N397" s="343"/>
      <c r="O397" s="343"/>
      <c r="P397" s="343"/>
      <c r="Q397" s="343"/>
      <c r="R397" s="343"/>
      <c r="S397" s="343"/>
      <c r="T397" s="343"/>
    </row>
    <row r="398" spans="2:20" x14ac:dyDescent="0.25">
      <c r="B398" s="343"/>
      <c r="C398" s="343"/>
      <c r="D398" s="343"/>
      <c r="E398" s="343"/>
      <c r="F398" s="343"/>
      <c r="G398" s="343"/>
      <c r="H398" s="343"/>
      <c r="I398" s="343"/>
      <c r="J398" s="343"/>
      <c r="K398" s="343"/>
      <c r="L398" s="343"/>
      <c r="M398" s="343"/>
      <c r="N398" s="343"/>
      <c r="O398" s="343"/>
      <c r="P398" s="343"/>
      <c r="Q398" s="343"/>
      <c r="R398" s="343"/>
      <c r="S398" s="343"/>
      <c r="T398" s="343"/>
    </row>
    <row r="399" spans="2:20" x14ac:dyDescent="0.25">
      <c r="B399" s="343"/>
      <c r="C399" s="343"/>
      <c r="D399" s="343"/>
      <c r="E399" s="343"/>
      <c r="F399" s="343"/>
      <c r="G399" s="343"/>
      <c r="H399" s="343"/>
      <c r="I399" s="343"/>
      <c r="J399" s="343"/>
      <c r="K399" s="343"/>
      <c r="L399" s="343"/>
      <c r="M399" s="343"/>
      <c r="N399" s="343"/>
      <c r="O399" s="343"/>
      <c r="P399" s="343"/>
      <c r="Q399" s="343"/>
      <c r="R399" s="343"/>
      <c r="S399" s="343"/>
      <c r="T399" s="343"/>
    </row>
    <row r="400" spans="2:20" x14ac:dyDescent="0.25">
      <c r="B400" s="343"/>
      <c r="C400" s="343"/>
      <c r="D400" s="343"/>
      <c r="E400" s="343"/>
      <c r="F400" s="343"/>
      <c r="G400" s="343"/>
      <c r="H400" s="343"/>
      <c r="I400" s="343"/>
      <c r="J400" s="343"/>
      <c r="K400" s="343"/>
      <c r="L400" s="343"/>
      <c r="M400" s="343"/>
      <c r="N400" s="343"/>
      <c r="O400" s="343"/>
      <c r="P400" s="343"/>
      <c r="Q400" s="343"/>
      <c r="R400" s="343"/>
      <c r="S400" s="343"/>
      <c r="T400" s="343"/>
    </row>
    <row r="401" spans="2:20" x14ac:dyDescent="0.25">
      <c r="B401" s="343"/>
      <c r="C401" s="343"/>
      <c r="D401" s="343"/>
      <c r="E401" s="343"/>
      <c r="F401" s="343"/>
      <c r="G401" s="343"/>
      <c r="H401" s="343"/>
      <c r="I401" s="343"/>
      <c r="J401" s="343"/>
      <c r="K401" s="343"/>
      <c r="L401" s="343"/>
      <c r="M401" s="343"/>
      <c r="N401" s="343"/>
      <c r="O401" s="343"/>
      <c r="P401" s="343"/>
      <c r="Q401" s="343"/>
      <c r="R401" s="343"/>
      <c r="S401" s="343"/>
      <c r="T401" s="343"/>
    </row>
    <row r="402" spans="2:20" x14ac:dyDescent="0.25">
      <c r="B402" s="343"/>
      <c r="C402" s="343"/>
      <c r="D402" s="343"/>
      <c r="E402" s="343"/>
      <c r="F402" s="343"/>
      <c r="G402" s="343"/>
      <c r="H402" s="343"/>
      <c r="I402" s="343"/>
      <c r="J402" s="343"/>
      <c r="K402" s="343"/>
      <c r="L402" s="343"/>
      <c r="M402" s="343"/>
      <c r="N402" s="343"/>
      <c r="O402" s="343"/>
      <c r="P402" s="343"/>
      <c r="Q402" s="343"/>
      <c r="R402" s="343"/>
      <c r="S402" s="343"/>
      <c r="T402" s="343"/>
    </row>
    <row r="403" spans="2:20" x14ac:dyDescent="0.25">
      <c r="B403" s="343"/>
      <c r="C403" s="343"/>
      <c r="D403" s="343"/>
      <c r="E403" s="343"/>
      <c r="F403" s="343"/>
      <c r="G403" s="343"/>
      <c r="H403" s="343"/>
      <c r="I403" s="343"/>
      <c r="J403" s="343"/>
      <c r="K403" s="343"/>
      <c r="L403" s="343"/>
      <c r="M403" s="343"/>
      <c r="N403" s="343"/>
      <c r="O403" s="343"/>
      <c r="P403" s="343"/>
      <c r="Q403" s="343"/>
      <c r="R403" s="343"/>
      <c r="S403" s="343"/>
      <c r="T403" s="343"/>
    </row>
    <row r="404" spans="2:20" x14ac:dyDescent="0.25">
      <c r="B404" s="343"/>
      <c r="C404" s="343"/>
      <c r="D404" s="343"/>
      <c r="E404" s="343"/>
      <c r="F404" s="343"/>
      <c r="G404" s="343"/>
      <c r="H404" s="343"/>
      <c r="I404" s="343"/>
      <c r="J404" s="343"/>
      <c r="K404" s="343"/>
      <c r="L404" s="343"/>
      <c r="M404" s="343"/>
      <c r="N404" s="343"/>
      <c r="O404" s="343"/>
      <c r="P404" s="343"/>
      <c r="Q404" s="343"/>
      <c r="R404" s="343"/>
      <c r="S404" s="343"/>
      <c r="T404" s="343"/>
    </row>
    <row r="405" spans="2:20" x14ac:dyDescent="0.25">
      <c r="B405" s="343"/>
      <c r="C405" s="343"/>
      <c r="D405" s="343"/>
      <c r="E405" s="343"/>
      <c r="F405" s="343"/>
      <c r="G405" s="343"/>
      <c r="H405" s="343"/>
      <c r="I405" s="343"/>
      <c r="J405" s="343"/>
      <c r="K405" s="343"/>
      <c r="L405" s="343"/>
      <c r="M405" s="343"/>
      <c r="N405" s="343"/>
      <c r="O405" s="343"/>
      <c r="P405" s="343"/>
      <c r="Q405" s="343"/>
      <c r="R405" s="343"/>
      <c r="S405" s="343"/>
      <c r="T405" s="343"/>
    </row>
    <row r="406" spans="2:20" x14ac:dyDescent="0.25">
      <c r="B406" s="343"/>
      <c r="C406" s="343"/>
      <c r="D406" s="343"/>
      <c r="E406" s="343"/>
      <c r="F406" s="343"/>
      <c r="G406" s="343"/>
      <c r="H406" s="343"/>
      <c r="I406" s="343"/>
      <c r="J406" s="343"/>
      <c r="K406" s="343"/>
      <c r="L406" s="343"/>
      <c r="M406" s="343"/>
      <c r="N406" s="343"/>
      <c r="O406" s="343"/>
      <c r="P406" s="343"/>
      <c r="Q406" s="343"/>
      <c r="R406" s="343"/>
      <c r="S406" s="343"/>
      <c r="T406" s="343"/>
    </row>
    <row r="407" spans="2:20" x14ac:dyDescent="0.25">
      <c r="B407" s="343"/>
      <c r="C407" s="343"/>
      <c r="D407" s="343"/>
      <c r="E407" s="343"/>
      <c r="F407" s="343"/>
      <c r="G407" s="343"/>
      <c r="H407" s="343"/>
      <c r="I407" s="343"/>
      <c r="J407" s="343"/>
      <c r="K407" s="343"/>
      <c r="L407" s="343"/>
      <c r="M407" s="343"/>
      <c r="N407" s="343"/>
      <c r="O407" s="343"/>
      <c r="P407" s="343"/>
      <c r="Q407" s="343"/>
      <c r="R407" s="343"/>
      <c r="S407" s="343"/>
      <c r="T407" s="343"/>
    </row>
    <row r="408" spans="2:20" x14ac:dyDescent="0.25">
      <c r="B408" s="343"/>
      <c r="C408" s="343"/>
      <c r="D408" s="343"/>
      <c r="E408" s="343"/>
      <c r="F408" s="343"/>
      <c r="G408" s="343"/>
      <c r="H408" s="343"/>
      <c r="I408" s="343"/>
      <c r="J408" s="343"/>
      <c r="K408" s="343"/>
      <c r="L408" s="343"/>
      <c r="M408" s="343"/>
      <c r="N408" s="343"/>
      <c r="O408" s="343"/>
      <c r="P408" s="343"/>
      <c r="Q408" s="343"/>
      <c r="R408" s="343"/>
      <c r="S408" s="343"/>
      <c r="T408" s="343"/>
    </row>
    <row r="409" spans="2:20" x14ac:dyDescent="0.25">
      <c r="B409" s="343"/>
      <c r="C409" s="343"/>
      <c r="D409" s="343"/>
      <c r="E409" s="343"/>
      <c r="F409" s="343"/>
      <c r="G409" s="343"/>
      <c r="H409" s="343"/>
      <c r="I409" s="343"/>
      <c r="J409" s="343"/>
      <c r="K409" s="343"/>
      <c r="L409" s="343"/>
      <c r="M409" s="343"/>
      <c r="N409" s="343"/>
      <c r="O409" s="343"/>
      <c r="P409" s="343"/>
      <c r="Q409" s="343"/>
      <c r="R409" s="343"/>
      <c r="S409" s="343"/>
      <c r="T409" s="343"/>
    </row>
    <row r="410" spans="2:20" x14ac:dyDescent="0.25">
      <c r="B410" s="343"/>
      <c r="C410" s="343"/>
      <c r="D410" s="343"/>
      <c r="E410" s="343"/>
      <c r="F410" s="343"/>
      <c r="G410" s="343"/>
      <c r="H410" s="343"/>
      <c r="I410" s="343"/>
      <c r="J410" s="343"/>
      <c r="K410" s="343"/>
      <c r="L410" s="343"/>
      <c r="M410" s="343"/>
      <c r="N410" s="343"/>
      <c r="O410" s="343"/>
      <c r="P410" s="343"/>
      <c r="Q410" s="343"/>
      <c r="R410" s="343"/>
      <c r="S410" s="343"/>
      <c r="T410" s="343"/>
    </row>
    <row r="411" spans="2:20" x14ac:dyDescent="0.25">
      <c r="B411" s="343"/>
      <c r="C411" s="343"/>
      <c r="D411" s="343"/>
      <c r="E411" s="343"/>
      <c r="F411" s="343"/>
      <c r="G411" s="343"/>
      <c r="H411" s="343"/>
      <c r="I411" s="343"/>
      <c r="J411" s="343"/>
      <c r="K411" s="343"/>
      <c r="L411" s="343"/>
      <c r="M411" s="343"/>
      <c r="N411" s="343"/>
      <c r="O411" s="343"/>
      <c r="P411" s="343"/>
      <c r="Q411" s="343"/>
      <c r="R411" s="343"/>
      <c r="S411" s="343"/>
      <c r="T411" s="343"/>
    </row>
    <row r="412" spans="2:20" x14ac:dyDescent="0.25">
      <c r="B412" s="343"/>
      <c r="C412" s="343"/>
      <c r="D412" s="343"/>
      <c r="E412" s="343"/>
      <c r="F412" s="343"/>
      <c r="G412" s="343"/>
      <c r="H412" s="343"/>
      <c r="I412" s="343"/>
      <c r="J412" s="343"/>
      <c r="K412" s="343"/>
      <c r="L412" s="343"/>
      <c r="M412" s="343"/>
      <c r="N412" s="343"/>
      <c r="O412" s="343"/>
      <c r="P412" s="343"/>
      <c r="Q412" s="343"/>
      <c r="R412" s="343"/>
      <c r="S412" s="343"/>
      <c r="T412" s="343"/>
    </row>
    <row r="413" spans="2:20" x14ac:dyDescent="0.25">
      <c r="B413" s="343"/>
      <c r="C413" s="343"/>
      <c r="D413" s="343"/>
      <c r="E413" s="343"/>
      <c r="F413" s="343"/>
      <c r="G413" s="343"/>
      <c r="H413" s="343"/>
      <c r="I413" s="343"/>
      <c r="J413" s="343"/>
      <c r="K413" s="343"/>
      <c r="L413" s="343"/>
      <c r="M413" s="343"/>
      <c r="N413" s="343"/>
      <c r="O413" s="343"/>
      <c r="P413" s="343"/>
      <c r="Q413" s="343"/>
      <c r="R413" s="343"/>
      <c r="S413" s="343"/>
      <c r="T413" s="343"/>
    </row>
    <row r="414" spans="2:20" x14ac:dyDescent="0.25">
      <c r="B414" s="343"/>
      <c r="C414" s="343"/>
      <c r="D414" s="343"/>
      <c r="E414" s="343"/>
      <c r="F414" s="343"/>
      <c r="G414" s="343"/>
      <c r="H414" s="343"/>
      <c r="I414" s="343"/>
      <c r="J414" s="343"/>
      <c r="K414" s="343"/>
      <c r="L414" s="343"/>
      <c r="M414" s="343"/>
      <c r="N414" s="343"/>
      <c r="O414" s="343"/>
      <c r="P414" s="343"/>
      <c r="Q414" s="343"/>
      <c r="R414" s="343"/>
      <c r="S414" s="343"/>
      <c r="T414" s="343"/>
    </row>
    <row r="415" spans="2:20" x14ac:dyDescent="0.25">
      <c r="B415" s="343"/>
      <c r="C415" s="343"/>
      <c r="D415" s="343"/>
      <c r="E415" s="343"/>
      <c r="F415" s="343"/>
      <c r="G415" s="343"/>
      <c r="H415" s="343"/>
      <c r="I415" s="343"/>
      <c r="J415" s="343"/>
      <c r="K415" s="343"/>
      <c r="L415" s="343"/>
      <c r="M415" s="343"/>
      <c r="N415" s="343"/>
      <c r="O415" s="343"/>
      <c r="P415" s="343"/>
      <c r="Q415" s="343"/>
      <c r="R415" s="343"/>
      <c r="S415" s="343"/>
      <c r="T415" s="343"/>
    </row>
    <row r="416" spans="2:20" x14ac:dyDescent="0.25">
      <c r="B416" s="343"/>
      <c r="C416" s="343"/>
      <c r="D416" s="343"/>
      <c r="E416" s="343"/>
      <c r="F416" s="343"/>
      <c r="G416" s="343"/>
      <c r="H416" s="343"/>
      <c r="I416" s="343"/>
      <c r="J416" s="343"/>
      <c r="K416" s="343"/>
      <c r="L416" s="343"/>
      <c r="M416" s="343"/>
      <c r="N416" s="343"/>
      <c r="O416" s="343"/>
      <c r="P416" s="343"/>
      <c r="Q416" s="343"/>
      <c r="R416" s="343"/>
      <c r="S416" s="343"/>
      <c r="T416" s="343"/>
    </row>
    <row r="417" spans="2:20" x14ac:dyDescent="0.25">
      <c r="B417" s="343"/>
      <c r="C417" s="343"/>
      <c r="D417" s="343"/>
      <c r="E417" s="343"/>
      <c r="F417" s="343"/>
      <c r="G417" s="343"/>
      <c r="H417" s="343"/>
      <c r="I417" s="343"/>
      <c r="J417" s="343"/>
      <c r="K417" s="343"/>
      <c r="L417" s="343"/>
      <c r="M417" s="343"/>
      <c r="N417" s="343"/>
      <c r="O417" s="343"/>
      <c r="P417" s="343"/>
      <c r="Q417" s="343"/>
      <c r="R417" s="343"/>
      <c r="S417" s="343"/>
      <c r="T417" s="343"/>
    </row>
    <row r="418" spans="2:20" x14ac:dyDescent="0.25">
      <c r="B418" s="343"/>
      <c r="C418" s="343"/>
      <c r="D418" s="343"/>
      <c r="E418" s="343"/>
      <c r="F418" s="343"/>
      <c r="G418" s="343"/>
      <c r="H418" s="343"/>
      <c r="I418" s="343"/>
      <c r="J418" s="343"/>
      <c r="K418" s="343"/>
      <c r="L418" s="343"/>
      <c r="M418" s="343"/>
      <c r="N418" s="343"/>
      <c r="O418" s="343"/>
      <c r="P418" s="343"/>
      <c r="Q418" s="343"/>
      <c r="R418" s="343"/>
      <c r="S418" s="343"/>
      <c r="T418" s="343"/>
    </row>
    <row r="419" spans="2:20" x14ac:dyDescent="0.25">
      <c r="B419" s="343"/>
      <c r="C419" s="343"/>
      <c r="D419" s="343"/>
      <c r="E419" s="343"/>
      <c r="F419" s="343"/>
      <c r="G419" s="343"/>
      <c r="H419" s="343"/>
      <c r="I419" s="343"/>
      <c r="J419" s="343"/>
      <c r="K419" s="343"/>
      <c r="L419" s="343"/>
      <c r="M419" s="343"/>
      <c r="N419" s="343"/>
      <c r="O419" s="343"/>
      <c r="P419" s="343"/>
      <c r="Q419" s="343"/>
      <c r="R419" s="343"/>
      <c r="S419" s="343"/>
      <c r="T419" s="343"/>
    </row>
    <row r="420" spans="2:20" x14ac:dyDescent="0.25">
      <c r="B420" s="343"/>
      <c r="C420" s="343"/>
      <c r="D420" s="343"/>
      <c r="E420" s="343"/>
      <c r="F420" s="343"/>
      <c r="G420" s="343"/>
      <c r="H420" s="343"/>
      <c r="I420" s="343"/>
      <c r="J420" s="343"/>
      <c r="K420" s="343"/>
      <c r="L420" s="343"/>
      <c r="M420" s="343"/>
      <c r="N420" s="343"/>
      <c r="O420" s="343"/>
      <c r="P420" s="343"/>
      <c r="Q420" s="343"/>
      <c r="R420" s="343"/>
      <c r="S420" s="343"/>
      <c r="T420" s="343"/>
    </row>
    <row r="421" spans="2:20" x14ac:dyDescent="0.25">
      <c r="B421" s="343"/>
      <c r="C421" s="343"/>
      <c r="D421" s="343"/>
      <c r="E421" s="343"/>
      <c r="F421" s="343"/>
      <c r="G421" s="343"/>
      <c r="H421" s="343"/>
      <c r="I421" s="343"/>
      <c r="J421" s="343"/>
      <c r="K421" s="343"/>
      <c r="L421" s="343"/>
      <c r="M421" s="343"/>
      <c r="N421" s="343"/>
      <c r="O421" s="343"/>
      <c r="P421" s="343"/>
      <c r="Q421" s="343"/>
      <c r="R421" s="343"/>
      <c r="S421" s="343"/>
      <c r="T421" s="343"/>
    </row>
    <row r="422" spans="2:20" x14ac:dyDescent="0.25">
      <c r="B422" s="343"/>
      <c r="C422" s="343"/>
      <c r="D422" s="343"/>
      <c r="E422" s="343"/>
      <c r="F422" s="343"/>
      <c r="G422" s="343"/>
      <c r="H422" s="343"/>
      <c r="I422" s="343"/>
      <c r="J422" s="343"/>
      <c r="K422" s="343"/>
      <c r="L422" s="343"/>
      <c r="M422" s="343"/>
      <c r="N422" s="343"/>
      <c r="O422" s="343"/>
      <c r="P422" s="343"/>
      <c r="Q422" s="343"/>
      <c r="R422" s="343"/>
      <c r="S422" s="343"/>
      <c r="T422" s="343"/>
    </row>
    <row r="423" spans="2:20" x14ac:dyDescent="0.25">
      <c r="B423" s="343"/>
      <c r="C423" s="343"/>
      <c r="D423" s="343"/>
      <c r="E423" s="343"/>
      <c r="F423" s="343"/>
      <c r="G423" s="343"/>
      <c r="H423" s="343"/>
      <c r="I423" s="343"/>
      <c r="J423" s="343"/>
      <c r="K423" s="343"/>
      <c r="L423" s="343"/>
      <c r="M423" s="343"/>
      <c r="N423" s="343"/>
      <c r="O423" s="343"/>
      <c r="P423" s="343"/>
      <c r="Q423" s="343"/>
      <c r="R423" s="343"/>
      <c r="S423" s="343"/>
      <c r="T423" s="343"/>
    </row>
    <row r="424" spans="2:20" x14ac:dyDescent="0.25">
      <c r="B424" s="343"/>
      <c r="C424" s="343"/>
      <c r="D424" s="343"/>
      <c r="E424" s="343"/>
      <c r="F424" s="343"/>
      <c r="G424" s="343"/>
      <c r="H424" s="343"/>
      <c r="I424" s="343"/>
      <c r="J424" s="343"/>
      <c r="K424" s="343"/>
      <c r="L424" s="343"/>
      <c r="M424" s="343"/>
      <c r="N424" s="343"/>
      <c r="O424" s="343"/>
      <c r="P424" s="343"/>
      <c r="Q424" s="343"/>
      <c r="R424" s="343"/>
      <c r="S424" s="343"/>
      <c r="T424" s="343"/>
    </row>
    <row r="425" spans="2:20" x14ac:dyDescent="0.25">
      <c r="B425" s="343"/>
      <c r="C425" s="343"/>
      <c r="D425" s="343"/>
      <c r="E425" s="343"/>
      <c r="F425" s="343"/>
      <c r="G425" s="343"/>
      <c r="H425" s="343"/>
      <c r="I425" s="343"/>
      <c r="J425" s="343"/>
      <c r="K425" s="343"/>
      <c r="L425" s="343"/>
      <c r="M425" s="343"/>
      <c r="N425" s="343"/>
      <c r="O425" s="343"/>
      <c r="P425" s="343"/>
      <c r="Q425" s="343"/>
      <c r="R425" s="343"/>
      <c r="S425" s="343"/>
      <c r="T425" s="343"/>
    </row>
    <row r="426" spans="2:20" x14ac:dyDescent="0.25">
      <c r="B426" s="343"/>
      <c r="C426" s="343"/>
      <c r="D426" s="343"/>
      <c r="E426" s="343"/>
      <c r="F426" s="343"/>
      <c r="G426" s="343"/>
      <c r="H426" s="343"/>
      <c r="I426" s="343"/>
      <c r="J426" s="343"/>
      <c r="K426" s="343"/>
      <c r="L426" s="343"/>
      <c r="M426" s="343"/>
      <c r="N426" s="343"/>
      <c r="O426" s="343"/>
      <c r="P426" s="343"/>
      <c r="Q426" s="343"/>
      <c r="R426" s="343"/>
      <c r="S426" s="343"/>
      <c r="T426" s="343"/>
    </row>
    <row r="427" spans="2:20" x14ac:dyDescent="0.25">
      <c r="B427" s="343"/>
      <c r="C427" s="343"/>
      <c r="D427" s="343"/>
      <c r="E427" s="343"/>
      <c r="F427" s="343"/>
      <c r="G427" s="343"/>
      <c r="H427" s="343"/>
      <c r="I427" s="343"/>
      <c r="J427" s="343"/>
      <c r="K427" s="343"/>
      <c r="L427" s="343"/>
      <c r="M427" s="343"/>
      <c r="N427" s="343"/>
      <c r="O427" s="343"/>
      <c r="P427" s="343"/>
      <c r="Q427" s="343"/>
      <c r="R427" s="343"/>
      <c r="S427" s="343"/>
      <c r="T427" s="343"/>
    </row>
    <row r="428" spans="2:20" x14ac:dyDescent="0.25">
      <c r="B428" s="343"/>
      <c r="C428" s="343"/>
      <c r="D428" s="343"/>
      <c r="E428" s="343"/>
      <c r="F428" s="343"/>
      <c r="G428" s="343"/>
      <c r="H428" s="343"/>
      <c r="I428" s="343"/>
      <c r="J428" s="343"/>
      <c r="K428" s="343"/>
      <c r="L428" s="343"/>
      <c r="M428" s="343"/>
      <c r="N428" s="343"/>
      <c r="O428" s="343"/>
      <c r="P428" s="343"/>
      <c r="Q428" s="343"/>
      <c r="R428" s="343"/>
      <c r="S428" s="343"/>
      <c r="T428" s="343"/>
    </row>
    <row r="429" spans="2:20" x14ac:dyDescent="0.25">
      <c r="B429" s="343"/>
      <c r="C429" s="343"/>
      <c r="D429" s="343"/>
      <c r="E429" s="343"/>
      <c r="F429" s="343"/>
      <c r="G429" s="343"/>
      <c r="H429" s="343"/>
      <c r="I429" s="343"/>
      <c r="J429" s="343"/>
      <c r="K429" s="343"/>
      <c r="L429" s="343"/>
      <c r="M429" s="343"/>
      <c r="N429" s="343"/>
      <c r="O429" s="343"/>
      <c r="P429" s="343"/>
      <c r="Q429" s="343"/>
      <c r="R429" s="343"/>
      <c r="S429" s="343"/>
      <c r="T429" s="343"/>
    </row>
    <row r="430" spans="2:20" x14ac:dyDescent="0.25">
      <c r="B430" s="343"/>
      <c r="C430" s="343"/>
      <c r="D430" s="343"/>
      <c r="E430" s="343"/>
      <c r="F430" s="343"/>
      <c r="G430" s="343"/>
      <c r="H430" s="343"/>
      <c r="I430" s="343"/>
      <c r="J430" s="343"/>
      <c r="K430" s="343"/>
      <c r="L430" s="343"/>
      <c r="M430" s="343"/>
      <c r="N430" s="343"/>
      <c r="O430" s="343"/>
      <c r="P430" s="343"/>
      <c r="Q430" s="343"/>
      <c r="R430" s="343"/>
      <c r="S430" s="343"/>
      <c r="T430" s="343"/>
    </row>
    <row r="431" spans="2:20" x14ac:dyDescent="0.25">
      <c r="B431" s="343"/>
      <c r="C431" s="343"/>
      <c r="D431" s="343"/>
      <c r="E431" s="343"/>
      <c r="F431" s="343"/>
      <c r="G431" s="343"/>
      <c r="H431" s="343"/>
      <c r="I431" s="343"/>
      <c r="J431" s="343"/>
      <c r="K431" s="343"/>
      <c r="L431" s="343"/>
      <c r="M431" s="343"/>
      <c r="N431" s="343"/>
      <c r="O431" s="343"/>
      <c r="P431" s="343"/>
      <c r="Q431" s="343"/>
      <c r="R431" s="343"/>
      <c r="S431" s="343"/>
      <c r="T431" s="343"/>
    </row>
    <row r="432" spans="2:20" x14ac:dyDescent="0.25">
      <c r="B432" s="343"/>
      <c r="C432" s="343"/>
      <c r="D432" s="343"/>
      <c r="E432" s="343"/>
      <c r="F432" s="343"/>
      <c r="G432" s="343"/>
      <c r="H432" s="343"/>
      <c r="I432" s="343"/>
      <c r="J432" s="343"/>
      <c r="K432" s="343"/>
      <c r="L432" s="343"/>
      <c r="M432" s="343"/>
      <c r="N432" s="343"/>
      <c r="O432" s="343"/>
      <c r="P432" s="343"/>
      <c r="Q432" s="343"/>
      <c r="R432" s="343"/>
      <c r="S432" s="343"/>
      <c r="T432" s="343"/>
    </row>
    <row r="433" spans="2:20" x14ac:dyDescent="0.25">
      <c r="B433" s="343"/>
      <c r="C433" s="343"/>
      <c r="D433" s="343"/>
      <c r="E433" s="343"/>
      <c r="F433" s="343"/>
      <c r="G433" s="343"/>
      <c r="H433" s="343"/>
      <c r="I433" s="343"/>
      <c r="J433" s="343"/>
      <c r="K433" s="343"/>
      <c r="L433" s="343"/>
      <c r="M433" s="343"/>
      <c r="N433" s="343"/>
      <c r="O433" s="343"/>
      <c r="P433" s="343"/>
      <c r="Q433" s="343"/>
      <c r="R433" s="343"/>
      <c r="S433" s="343"/>
      <c r="T433" s="343"/>
    </row>
    <row r="434" spans="2:20" x14ac:dyDescent="0.25">
      <c r="B434" s="343"/>
      <c r="C434" s="343"/>
      <c r="D434" s="343"/>
      <c r="E434" s="343"/>
      <c r="F434" s="343"/>
      <c r="G434" s="343"/>
      <c r="H434" s="343"/>
      <c r="I434" s="343"/>
      <c r="J434" s="343"/>
      <c r="K434" s="343"/>
      <c r="L434" s="343"/>
      <c r="M434" s="343"/>
      <c r="N434" s="343"/>
      <c r="O434" s="343"/>
      <c r="P434" s="343"/>
      <c r="Q434" s="343"/>
      <c r="R434" s="343"/>
      <c r="S434" s="343"/>
      <c r="T434" s="343"/>
    </row>
    <row r="435" spans="2:20" x14ac:dyDescent="0.25">
      <c r="B435" s="343"/>
      <c r="C435" s="343"/>
      <c r="D435" s="343"/>
      <c r="E435" s="343"/>
      <c r="F435" s="343"/>
      <c r="G435" s="343"/>
      <c r="H435" s="343"/>
      <c r="I435" s="343"/>
      <c r="J435" s="343"/>
      <c r="K435" s="343"/>
      <c r="L435" s="343"/>
      <c r="M435" s="343"/>
      <c r="N435" s="343"/>
      <c r="O435" s="343"/>
      <c r="P435" s="343"/>
      <c r="Q435" s="343"/>
      <c r="R435" s="343"/>
      <c r="S435" s="343"/>
      <c r="T435" s="343"/>
    </row>
    <row r="436" spans="2:20" x14ac:dyDescent="0.25">
      <c r="B436" s="343"/>
      <c r="C436" s="343"/>
      <c r="D436" s="343"/>
      <c r="E436" s="343"/>
      <c r="F436" s="343"/>
      <c r="G436" s="343"/>
      <c r="H436" s="343"/>
      <c r="I436" s="343"/>
      <c r="J436" s="343"/>
      <c r="K436" s="343"/>
      <c r="L436" s="343"/>
      <c r="M436" s="343"/>
      <c r="N436" s="343"/>
      <c r="O436" s="343"/>
      <c r="P436" s="343"/>
      <c r="Q436" s="343"/>
      <c r="R436" s="343"/>
      <c r="S436" s="343"/>
      <c r="T436" s="343"/>
    </row>
    <row r="437" spans="2:20" x14ac:dyDescent="0.25">
      <c r="B437" s="343"/>
      <c r="C437" s="343"/>
      <c r="D437" s="343"/>
      <c r="E437" s="343"/>
      <c r="F437" s="343"/>
      <c r="G437" s="343"/>
      <c r="H437" s="343"/>
      <c r="I437" s="343"/>
      <c r="J437" s="343"/>
      <c r="K437" s="343"/>
      <c r="L437" s="343"/>
      <c r="M437" s="343"/>
      <c r="N437" s="343"/>
      <c r="O437" s="343"/>
      <c r="P437" s="343"/>
      <c r="Q437" s="343"/>
      <c r="R437" s="343"/>
      <c r="S437" s="343"/>
      <c r="T437" s="343"/>
    </row>
    <row r="438" spans="2:20" x14ac:dyDescent="0.25">
      <c r="B438" s="343"/>
      <c r="C438" s="343"/>
      <c r="D438" s="343"/>
      <c r="E438" s="343"/>
      <c r="F438" s="343"/>
      <c r="G438" s="343"/>
      <c r="H438" s="343"/>
      <c r="I438" s="343"/>
      <c r="J438" s="343"/>
      <c r="K438" s="343"/>
      <c r="L438" s="343"/>
      <c r="M438" s="343"/>
      <c r="N438" s="343"/>
      <c r="O438" s="343"/>
      <c r="P438" s="343"/>
      <c r="Q438" s="343"/>
      <c r="R438" s="343"/>
      <c r="S438" s="343"/>
      <c r="T438" s="343"/>
    </row>
    <row r="439" spans="2:20" x14ac:dyDescent="0.25">
      <c r="B439" s="343"/>
      <c r="C439" s="343"/>
      <c r="D439" s="343"/>
      <c r="E439" s="343"/>
      <c r="F439" s="343"/>
      <c r="G439" s="343"/>
      <c r="H439" s="343"/>
      <c r="I439" s="343"/>
      <c r="J439" s="343"/>
      <c r="K439" s="343"/>
      <c r="L439" s="343"/>
      <c r="M439" s="343"/>
      <c r="N439" s="343"/>
      <c r="O439" s="343"/>
      <c r="P439" s="343"/>
      <c r="Q439" s="343"/>
      <c r="R439" s="343"/>
      <c r="S439" s="343"/>
      <c r="T439" s="343"/>
    </row>
    <row r="440" spans="2:20" x14ac:dyDescent="0.25">
      <c r="B440" s="343"/>
      <c r="C440" s="343"/>
      <c r="D440" s="343"/>
      <c r="E440" s="343"/>
      <c r="F440" s="343"/>
      <c r="G440" s="343"/>
      <c r="H440" s="343"/>
      <c r="I440" s="343"/>
      <c r="J440" s="343"/>
      <c r="K440" s="343"/>
      <c r="L440" s="343"/>
      <c r="M440" s="343"/>
      <c r="N440" s="343"/>
      <c r="O440" s="343"/>
      <c r="P440" s="343"/>
      <c r="Q440" s="343"/>
      <c r="R440" s="343"/>
      <c r="S440" s="343"/>
      <c r="T440" s="343"/>
    </row>
    <row r="441" spans="2:20" x14ac:dyDescent="0.25">
      <c r="B441" s="343"/>
      <c r="C441" s="343"/>
      <c r="D441" s="343"/>
      <c r="E441" s="343"/>
      <c r="F441" s="343"/>
      <c r="G441" s="343"/>
      <c r="H441" s="343"/>
      <c r="I441" s="343"/>
      <c r="J441" s="343"/>
      <c r="K441" s="343"/>
      <c r="L441" s="343"/>
      <c r="M441" s="343"/>
      <c r="N441" s="343"/>
      <c r="O441" s="343"/>
      <c r="P441" s="343"/>
      <c r="Q441" s="343"/>
      <c r="R441" s="343"/>
      <c r="S441" s="343"/>
      <c r="T441" s="343"/>
    </row>
    <row r="442" spans="2:20" x14ac:dyDescent="0.25">
      <c r="B442" s="343"/>
      <c r="C442" s="343"/>
      <c r="D442" s="343"/>
      <c r="E442" s="343"/>
      <c r="F442" s="343"/>
      <c r="G442" s="343"/>
      <c r="H442" s="343"/>
      <c r="I442" s="343"/>
      <c r="J442" s="343"/>
      <c r="K442" s="343"/>
      <c r="L442" s="343"/>
      <c r="M442" s="343"/>
      <c r="N442" s="343"/>
      <c r="O442" s="343"/>
      <c r="P442" s="343"/>
      <c r="Q442" s="343"/>
      <c r="R442" s="343"/>
      <c r="S442" s="343"/>
      <c r="T442" s="343"/>
    </row>
    <row r="443" spans="2:20" x14ac:dyDescent="0.25">
      <c r="B443" s="343"/>
      <c r="C443" s="343"/>
      <c r="D443" s="343"/>
      <c r="E443" s="343"/>
      <c r="F443" s="343"/>
      <c r="G443" s="343"/>
      <c r="H443" s="343"/>
      <c r="I443" s="343"/>
      <c r="J443" s="343"/>
      <c r="K443" s="343"/>
      <c r="L443" s="343"/>
      <c r="M443" s="343"/>
      <c r="N443" s="343"/>
      <c r="O443" s="343"/>
      <c r="P443" s="343"/>
      <c r="Q443" s="343"/>
      <c r="R443" s="343"/>
      <c r="S443" s="343"/>
      <c r="T443" s="343"/>
    </row>
    <row r="444" spans="2:20" x14ac:dyDescent="0.25">
      <c r="B444" s="343"/>
      <c r="C444" s="343"/>
      <c r="D444" s="343"/>
      <c r="E444" s="343"/>
      <c r="F444" s="343"/>
      <c r="G444" s="343"/>
      <c r="H444" s="343"/>
      <c r="I444" s="343"/>
      <c r="J444" s="343"/>
      <c r="K444" s="343"/>
      <c r="L444" s="343"/>
      <c r="M444" s="343"/>
      <c r="N444" s="343"/>
      <c r="O444" s="343"/>
      <c r="P444" s="343"/>
      <c r="Q444" s="343"/>
      <c r="R444" s="343"/>
      <c r="S444" s="343"/>
      <c r="T444" s="343"/>
    </row>
    <row r="445" spans="2:20" x14ac:dyDescent="0.25">
      <c r="B445" s="343"/>
      <c r="C445" s="343"/>
      <c r="D445" s="343"/>
      <c r="E445" s="343"/>
      <c r="F445" s="343"/>
      <c r="G445" s="343"/>
      <c r="H445" s="343"/>
      <c r="I445" s="343"/>
      <c r="J445" s="343"/>
      <c r="K445" s="343"/>
      <c r="L445" s="343"/>
      <c r="M445" s="343"/>
      <c r="N445" s="343"/>
      <c r="O445" s="343"/>
      <c r="P445" s="343"/>
      <c r="Q445" s="343"/>
      <c r="R445" s="343"/>
      <c r="S445" s="343"/>
      <c r="T445" s="343"/>
    </row>
    <row r="446" spans="2:20" x14ac:dyDescent="0.25">
      <c r="B446" s="343"/>
      <c r="C446" s="343"/>
      <c r="D446" s="343"/>
      <c r="E446" s="343"/>
      <c r="F446" s="343"/>
      <c r="G446" s="343"/>
      <c r="H446" s="343"/>
      <c r="I446" s="343"/>
      <c r="J446" s="343"/>
      <c r="K446" s="343"/>
      <c r="L446" s="343"/>
      <c r="M446" s="343"/>
      <c r="N446" s="343"/>
      <c r="O446" s="343"/>
      <c r="P446" s="343"/>
      <c r="Q446" s="343"/>
      <c r="R446" s="343"/>
      <c r="S446" s="343"/>
      <c r="T446" s="343"/>
    </row>
    <row r="447" spans="2:20" x14ac:dyDescent="0.25">
      <c r="B447" s="343"/>
      <c r="C447" s="343"/>
      <c r="D447" s="343"/>
      <c r="E447" s="343"/>
      <c r="F447" s="343"/>
      <c r="G447" s="343"/>
      <c r="H447" s="343"/>
      <c r="I447" s="343"/>
      <c r="J447" s="343"/>
      <c r="K447" s="343"/>
      <c r="L447" s="343"/>
      <c r="M447" s="343"/>
      <c r="N447" s="343"/>
      <c r="O447" s="343"/>
      <c r="P447" s="343"/>
      <c r="Q447" s="343"/>
      <c r="R447" s="343"/>
      <c r="S447" s="343"/>
      <c r="T447" s="343"/>
    </row>
    <row r="448" spans="2:20" x14ac:dyDescent="0.25">
      <c r="B448" s="343"/>
      <c r="C448" s="343"/>
      <c r="D448" s="343"/>
      <c r="E448" s="343"/>
      <c r="F448" s="343"/>
      <c r="G448" s="343"/>
      <c r="H448" s="343"/>
      <c r="I448" s="343"/>
      <c r="J448" s="343"/>
      <c r="K448" s="343"/>
      <c r="L448" s="343"/>
      <c r="M448" s="343"/>
      <c r="N448" s="343"/>
      <c r="O448" s="343"/>
      <c r="P448" s="343"/>
      <c r="Q448" s="343"/>
      <c r="R448" s="343"/>
      <c r="S448" s="343"/>
      <c r="T448" s="343"/>
    </row>
    <row r="449" spans="2:20" x14ac:dyDescent="0.25">
      <c r="B449" s="343"/>
      <c r="C449" s="343"/>
      <c r="D449" s="343"/>
      <c r="E449" s="343"/>
      <c r="F449" s="343"/>
      <c r="G449" s="343"/>
      <c r="H449" s="343"/>
      <c r="I449" s="343"/>
      <c r="J449" s="343"/>
      <c r="K449" s="343"/>
      <c r="L449" s="343"/>
      <c r="M449" s="343"/>
      <c r="N449" s="343"/>
      <c r="O449" s="343"/>
      <c r="P449" s="343"/>
      <c r="Q449" s="343"/>
      <c r="R449" s="343"/>
      <c r="S449" s="343"/>
      <c r="T449" s="343"/>
    </row>
    <row r="450" spans="2:20" x14ac:dyDescent="0.25">
      <c r="B450" s="343"/>
      <c r="C450" s="343"/>
      <c r="D450" s="343"/>
      <c r="E450" s="343"/>
      <c r="F450" s="343"/>
      <c r="G450" s="343"/>
      <c r="H450" s="343"/>
      <c r="I450" s="343"/>
      <c r="J450" s="343"/>
      <c r="K450" s="343"/>
      <c r="L450" s="343"/>
      <c r="M450" s="343"/>
      <c r="N450" s="343"/>
      <c r="O450" s="343"/>
      <c r="P450" s="343"/>
      <c r="Q450" s="343"/>
      <c r="R450" s="343"/>
      <c r="S450" s="343"/>
      <c r="T450" s="343"/>
    </row>
    <row r="451" spans="2:20" x14ac:dyDescent="0.25">
      <c r="B451" s="343"/>
      <c r="C451" s="343"/>
      <c r="D451" s="343"/>
      <c r="E451" s="343"/>
      <c r="F451" s="343"/>
      <c r="G451" s="343"/>
      <c r="H451" s="343"/>
      <c r="I451" s="343"/>
      <c r="J451" s="343"/>
      <c r="K451" s="343"/>
      <c r="L451" s="343"/>
      <c r="M451" s="343"/>
      <c r="N451" s="343"/>
      <c r="O451" s="343"/>
      <c r="P451" s="343"/>
      <c r="Q451" s="343"/>
      <c r="R451" s="343"/>
      <c r="S451" s="343"/>
      <c r="T451" s="343"/>
    </row>
    <row r="452" spans="2:20" x14ac:dyDescent="0.25">
      <c r="B452" s="343"/>
      <c r="C452" s="343"/>
      <c r="D452" s="343"/>
      <c r="E452" s="343"/>
      <c r="F452" s="343"/>
      <c r="G452" s="343"/>
      <c r="H452" s="343"/>
      <c r="I452" s="343"/>
      <c r="J452" s="343"/>
      <c r="K452" s="343"/>
      <c r="L452" s="343"/>
      <c r="M452" s="343"/>
      <c r="N452" s="343"/>
      <c r="O452" s="343"/>
      <c r="P452" s="343"/>
      <c r="Q452" s="343"/>
      <c r="R452" s="343"/>
      <c r="S452" s="343"/>
      <c r="T452" s="343"/>
    </row>
    <row r="453" spans="2:20" x14ac:dyDescent="0.25">
      <c r="B453" s="343"/>
      <c r="C453" s="343"/>
      <c r="D453" s="343"/>
      <c r="E453" s="343"/>
      <c r="F453" s="343"/>
      <c r="G453" s="343"/>
      <c r="H453" s="343"/>
      <c r="I453" s="343"/>
      <c r="J453" s="343"/>
      <c r="K453" s="343"/>
      <c r="L453" s="343"/>
      <c r="M453" s="343"/>
      <c r="N453" s="343"/>
      <c r="O453" s="343"/>
      <c r="P453" s="343"/>
      <c r="Q453" s="343"/>
      <c r="R453" s="343"/>
      <c r="S453" s="343"/>
      <c r="T453" s="343"/>
    </row>
    <row r="454" spans="2:20" x14ac:dyDescent="0.25">
      <c r="B454" s="343"/>
      <c r="C454" s="343"/>
      <c r="D454" s="343"/>
      <c r="E454" s="343"/>
      <c r="F454" s="343"/>
      <c r="G454" s="343"/>
      <c r="H454" s="343"/>
      <c r="I454" s="343"/>
      <c r="J454" s="343"/>
      <c r="K454" s="343"/>
      <c r="L454" s="343"/>
      <c r="M454" s="343"/>
      <c r="N454" s="343"/>
      <c r="O454" s="343"/>
      <c r="P454" s="343"/>
      <c r="Q454" s="343"/>
      <c r="R454" s="343"/>
      <c r="S454" s="343"/>
      <c r="T454" s="343"/>
    </row>
    <row r="455" spans="2:20" x14ac:dyDescent="0.25">
      <c r="B455" s="343"/>
      <c r="C455" s="343"/>
      <c r="D455" s="343"/>
      <c r="E455" s="343"/>
      <c r="F455" s="343"/>
      <c r="G455" s="343"/>
      <c r="H455" s="343"/>
      <c r="I455" s="343"/>
      <c r="J455" s="343"/>
      <c r="K455" s="343"/>
      <c r="L455" s="343"/>
      <c r="M455" s="343"/>
      <c r="N455" s="343"/>
      <c r="O455" s="343"/>
      <c r="P455" s="343"/>
      <c r="Q455" s="343"/>
      <c r="R455" s="343"/>
      <c r="S455" s="343"/>
      <c r="T455" s="343"/>
    </row>
    <row r="456" spans="2:20" x14ac:dyDescent="0.25">
      <c r="B456" s="343"/>
      <c r="C456" s="343"/>
      <c r="D456" s="343"/>
      <c r="E456" s="343"/>
      <c r="F456" s="343"/>
      <c r="G456" s="343"/>
      <c r="H456" s="343"/>
      <c r="I456" s="343"/>
      <c r="J456" s="343"/>
      <c r="K456" s="343"/>
      <c r="L456" s="343"/>
      <c r="M456" s="343"/>
      <c r="N456" s="343"/>
      <c r="O456" s="343"/>
      <c r="P456" s="343"/>
      <c r="Q456" s="343"/>
      <c r="R456" s="343"/>
      <c r="S456" s="343"/>
      <c r="T456" s="343"/>
    </row>
    <row r="457" spans="2:20" x14ac:dyDescent="0.25">
      <c r="B457" s="343"/>
      <c r="C457" s="343"/>
      <c r="D457" s="343"/>
      <c r="E457" s="343"/>
      <c r="F457" s="343"/>
      <c r="G457" s="343"/>
      <c r="H457" s="343"/>
      <c r="I457" s="343"/>
      <c r="J457" s="343"/>
      <c r="K457" s="343"/>
      <c r="L457" s="343"/>
      <c r="M457" s="343"/>
      <c r="N457" s="343"/>
      <c r="O457" s="343"/>
      <c r="P457" s="343"/>
      <c r="Q457" s="343"/>
      <c r="R457" s="343"/>
      <c r="S457" s="343"/>
      <c r="T457" s="343"/>
    </row>
    <row r="458" spans="2:20" x14ac:dyDescent="0.25">
      <c r="B458" s="343"/>
      <c r="C458" s="343"/>
      <c r="D458" s="343"/>
      <c r="E458" s="343"/>
      <c r="F458" s="343"/>
      <c r="G458" s="343"/>
      <c r="H458" s="343"/>
      <c r="I458" s="343"/>
      <c r="J458" s="343"/>
      <c r="K458" s="343"/>
      <c r="L458" s="343"/>
      <c r="M458" s="343"/>
      <c r="N458" s="343"/>
      <c r="O458" s="343"/>
      <c r="P458" s="343"/>
      <c r="Q458" s="343"/>
      <c r="R458" s="343"/>
      <c r="S458" s="343"/>
      <c r="T458" s="343"/>
    </row>
    <row r="459" spans="2:20" x14ac:dyDescent="0.25">
      <c r="B459" s="343"/>
      <c r="C459" s="343"/>
      <c r="D459" s="343"/>
      <c r="E459" s="343"/>
      <c r="F459" s="343"/>
      <c r="G459" s="343"/>
      <c r="H459" s="343"/>
      <c r="I459" s="343"/>
      <c r="J459" s="343"/>
      <c r="K459" s="343"/>
      <c r="L459" s="343"/>
      <c r="M459" s="343"/>
      <c r="N459" s="343"/>
      <c r="O459" s="343"/>
      <c r="P459" s="343"/>
      <c r="Q459" s="343"/>
      <c r="R459" s="343"/>
      <c r="S459" s="343"/>
      <c r="T459" s="343"/>
    </row>
    <row r="460" spans="2:20" x14ac:dyDescent="0.25">
      <c r="B460" s="343"/>
      <c r="C460" s="343"/>
      <c r="D460" s="343"/>
      <c r="E460" s="343"/>
      <c r="F460" s="343"/>
      <c r="G460" s="343"/>
      <c r="H460" s="343"/>
      <c r="I460" s="343"/>
      <c r="J460" s="343"/>
      <c r="K460" s="343"/>
      <c r="L460" s="343"/>
      <c r="M460" s="343"/>
      <c r="N460" s="343"/>
      <c r="O460" s="343"/>
      <c r="P460" s="343"/>
      <c r="Q460" s="343"/>
      <c r="R460" s="343"/>
      <c r="S460" s="343"/>
      <c r="T460" s="343"/>
    </row>
    <row r="461" spans="2:20" x14ac:dyDescent="0.25">
      <c r="B461" s="343"/>
      <c r="C461" s="343"/>
      <c r="D461" s="343"/>
      <c r="E461" s="343"/>
      <c r="F461" s="343"/>
      <c r="G461" s="343"/>
      <c r="H461" s="343"/>
      <c r="I461" s="343"/>
      <c r="J461" s="343"/>
      <c r="K461" s="343"/>
      <c r="L461" s="343"/>
      <c r="M461" s="343"/>
      <c r="N461" s="343"/>
      <c r="O461" s="343"/>
      <c r="P461" s="343"/>
      <c r="Q461" s="343"/>
      <c r="R461" s="343"/>
      <c r="S461" s="343"/>
      <c r="T461" s="343"/>
    </row>
    <row r="462" spans="2:20" x14ac:dyDescent="0.25">
      <c r="B462" s="343"/>
      <c r="C462" s="343"/>
      <c r="D462" s="343"/>
      <c r="E462" s="343"/>
      <c r="F462" s="343"/>
      <c r="G462" s="343"/>
      <c r="H462" s="343"/>
      <c r="I462" s="343"/>
      <c r="J462" s="343"/>
      <c r="K462" s="343"/>
      <c r="L462" s="343"/>
      <c r="M462" s="343"/>
      <c r="N462" s="343"/>
      <c r="O462" s="343"/>
      <c r="P462" s="343"/>
      <c r="Q462" s="343"/>
      <c r="R462" s="343"/>
      <c r="S462" s="343"/>
      <c r="T462" s="343"/>
    </row>
    <row r="463" spans="2:20" x14ac:dyDescent="0.25">
      <c r="B463" s="343"/>
      <c r="C463" s="343"/>
      <c r="D463" s="343"/>
      <c r="E463" s="343"/>
      <c r="F463" s="343"/>
      <c r="G463" s="343"/>
      <c r="H463" s="343"/>
      <c r="I463" s="343"/>
      <c r="J463" s="343"/>
      <c r="K463" s="343"/>
      <c r="L463" s="343"/>
      <c r="M463" s="343"/>
      <c r="N463" s="343"/>
      <c r="O463" s="343"/>
      <c r="P463" s="343"/>
      <c r="Q463" s="343"/>
      <c r="R463" s="343"/>
      <c r="S463" s="343"/>
      <c r="T463" s="343"/>
    </row>
    <row r="464" spans="2:20" x14ac:dyDescent="0.25">
      <c r="B464" s="343"/>
      <c r="C464" s="343"/>
      <c r="D464" s="343"/>
      <c r="E464" s="343"/>
      <c r="F464" s="343"/>
      <c r="G464" s="343"/>
      <c r="H464" s="343"/>
      <c r="I464" s="343"/>
      <c r="J464" s="343"/>
      <c r="K464" s="343"/>
      <c r="L464" s="343"/>
      <c r="M464" s="343"/>
      <c r="N464" s="343"/>
      <c r="O464" s="343"/>
      <c r="P464" s="343"/>
      <c r="Q464" s="343"/>
      <c r="R464" s="343"/>
      <c r="S464" s="343"/>
      <c r="T464" s="343"/>
    </row>
    <row r="465" spans="2:20" x14ac:dyDescent="0.25">
      <c r="B465" s="343"/>
      <c r="C465" s="343"/>
      <c r="D465" s="343"/>
      <c r="E465" s="343"/>
      <c r="F465" s="343"/>
      <c r="G465" s="343"/>
      <c r="H465" s="343"/>
      <c r="I465" s="343"/>
      <c r="J465" s="343"/>
      <c r="K465" s="343"/>
      <c r="L465" s="343"/>
      <c r="M465" s="343"/>
      <c r="N465" s="343"/>
      <c r="O465" s="343"/>
      <c r="P465" s="343"/>
      <c r="Q465" s="343"/>
      <c r="R465" s="343"/>
      <c r="S465" s="343"/>
      <c r="T465" s="343"/>
    </row>
    <row r="466" spans="2:20" x14ac:dyDescent="0.25">
      <c r="B466" s="343"/>
      <c r="C466" s="343"/>
      <c r="D466" s="343"/>
      <c r="E466" s="343"/>
      <c r="F466" s="343"/>
      <c r="G466" s="343"/>
      <c r="H466" s="343"/>
      <c r="I466" s="343"/>
      <c r="J466" s="343"/>
      <c r="K466" s="343"/>
      <c r="L466" s="343"/>
      <c r="M466" s="343"/>
      <c r="N466" s="343"/>
      <c r="O466" s="343"/>
      <c r="P466" s="343"/>
      <c r="Q466" s="343"/>
      <c r="R466" s="343"/>
      <c r="S466" s="343"/>
      <c r="T466" s="343"/>
    </row>
    <row r="467" spans="2:20" x14ac:dyDescent="0.25">
      <c r="B467" s="343"/>
      <c r="C467" s="343"/>
      <c r="D467" s="343"/>
      <c r="E467" s="343"/>
      <c r="F467" s="343"/>
      <c r="G467" s="343"/>
      <c r="H467" s="343"/>
      <c r="I467" s="343"/>
      <c r="J467" s="343"/>
      <c r="K467" s="343"/>
      <c r="L467" s="343"/>
      <c r="M467" s="343"/>
      <c r="N467" s="343"/>
      <c r="O467" s="343"/>
      <c r="P467" s="343"/>
      <c r="Q467" s="343"/>
      <c r="R467" s="343"/>
      <c r="S467" s="343"/>
      <c r="T467" s="343"/>
    </row>
    <row r="468" spans="2:20" x14ac:dyDescent="0.25">
      <c r="B468" s="343"/>
      <c r="C468" s="343"/>
      <c r="D468" s="343"/>
      <c r="E468" s="343"/>
      <c r="F468" s="343"/>
      <c r="G468" s="343"/>
      <c r="H468" s="343"/>
      <c r="I468" s="343"/>
      <c r="J468" s="343"/>
      <c r="K468" s="343"/>
      <c r="L468" s="343"/>
      <c r="M468" s="343"/>
      <c r="N468" s="343"/>
      <c r="O468" s="343"/>
      <c r="P468" s="343"/>
      <c r="Q468" s="343"/>
      <c r="R468" s="343"/>
      <c r="S468" s="343"/>
      <c r="T468" s="343"/>
    </row>
    <row r="469" spans="2:20" x14ac:dyDescent="0.25">
      <c r="B469" s="343"/>
      <c r="C469" s="343"/>
      <c r="D469" s="343"/>
      <c r="E469" s="343"/>
      <c r="F469" s="343"/>
      <c r="G469" s="343"/>
      <c r="H469" s="343"/>
      <c r="I469" s="343"/>
      <c r="J469" s="343"/>
      <c r="K469" s="343"/>
      <c r="L469" s="343"/>
      <c r="M469" s="343"/>
      <c r="N469" s="343"/>
      <c r="O469" s="343"/>
      <c r="P469" s="343"/>
      <c r="Q469" s="343"/>
      <c r="R469" s="343"/>
      <c r="S469" s="343"/>
      <c r="T469" s="343"/>
    </row>
    <row r="470" spans="2:20" x14ac:dyDescent="0.25">
      <c r="B470" s="343"/>
      <c r="C470" s="343"/>
      <c r="D470" s="343"/>
      <c r="E470" s="343"/>
      <c r="F470" s="343"/>
      <c r="G470" s="343"/>
      <c r="H470" s="343"/>
      <c r="I470" s="343"/>
      <c r="J470" s="343"/>
      <c r="K470" s="343"/>
      <c r="L470" s="343"/>
      <c r="M470" s="343"/>
      <c r="N470" s="343"/>
      <c r="O470" s="343"/>
      <c r="P470" s="343"/>
      <c r="Q470" s="343"/>
      <c r="R470" s="343"/>
      <c r="S470" s="343"/>
      <c r="T470" s="343"/>
    </row>
    <row r="471" spans="2:20" x14ac:dyDescent="0.25">
      <c r="B471" s="343"/>
      <c r="C471" s="343"/>
      <c r="D471" s="343"/>
      <c r="E471" s="343"/>
      <c r="F471" s="343"/>
      <c r="G471" s="343"/>
      <c r="H471" s="343"/>
      <c r="I471" s="343"/>
      <c r="J471" s="343"/>
      <c r="K471" s="343"/>
      <c r="L471" s="343"/>
      <c r="M471" s="343"/>
      <c r="N471" s="343"/>
      <c r="O471" s="343"/>
      <c r="P471" s="343"/>
      <c r="Q471" s="343"/>
      <c r="R471" s="343"/>
      <c r="S471" s="343"/>
      <c r="T471" s="343"/>
    </row>
    <row r="472" spans="2:20" x14ac:dyDescent="0.25">
      <c r="B472" s="343"/>
      <c r="C472" s="343"/>
      <c r="D472" s="343"/>
      <c r="E472" s="343"/>
      <c r="F472" s="343"/>
      <c r="G472" s="343"/>
      <c r="H472" s="343"/>
      <c r="I472" s="343"/>
      <c r="J472" s="343"/>
      <c r="K472" s="343"/>
      <c r="L472" s="343"/>
      <c r="M472" s="343"/>
      <c r="N472" s="343"/>
      <c r="O472" s="343"/>
      <c r="P472" s="343"/>
      <c r="Q472" s="343"/>
      <c r="R472" s="343"/>
      <c r="S472" s="343"/>
      <c r="T472" s="343"/>
    </row>
    <row r="473" spans="2:20" x14ac:dyDescent="0.25">
      <c r="B473" s="343"/>
      <c r="C473" s="343"/>
      <c r="D473" s="343"/>
      <c r="E473" s="343"/>
      <c r="F473" s="343"/>
      <c r="G473" s="343"/>
      <c r="H473" s="343"/>
      <c r="I473" s="343"/>
      <c r="J473" s="343"/>
      <c r="K473" s="343"/>
      <c r="L473" s="343"/>
      <c r="M473" s="343"/>
      <c r="N473" s="343"/>
      <c r="O473" s="343"/>
      <c r="P473" s="343"/>
      <c r="Q473" s="343"/>
      <c r="R473" s="343"/>
      <c r="S473" s="343"/>
      <c r="T473" s="343"/>
    </row>
    <row r="474" spans="2:20" x14ac:dyDescent="0.25">
      <c r="B474" s="343"/>
      <c r="C474" s="343"/>
      <c r="D474" s="343"/>
      <c r="E474" s="343"/>
      <c r="F474" s="343"/>
      <c r="G474" s="343"/>
      <c r="H474" s="343"/>
      <c r="I474" s="343"/>
      <c r="J474" s="343"/>
      <c r="K474" s="343"/>
      <c r="L474" s="343"/>
      <c r="M474" s="343"/>
      <c r="N474" s="343"/>
      <c r="O474" s="343"/>
      <c r="P474" s="343"/>
      <c r="Q474" s="343"/>
      <c r="R474" s="343"/>
      <c r="S474" s="343"/>
      <c r="T474" s="343"/>
    </row>
    <row r="475" spans="2:20" x14ac:dyDescent="0.25">
      <c r="B475" s="343"/>
      <c r="C475" s="343"/>
      <c r="D475" s="343"/>
      <c r="E475" s="343"/>
      <c r="F475" s="343"/>
      <c r="G475" s="343"/>
      <c r="H475" s="343"/>
      <c r="I475" s="343"/>
      <c r="J475" s="343"/>
      <c r="K475" s="343"/>
      <c r="L475" s="343"/>
      <c r="M475" s="343"/>
      <c r="N475" s="343"/>
      <c r="O475" s="343"/>
      <c r="P475" s="343"/>
      <c r="Q475" s="343"/>
      <c r="R475" s="343"/>
      <c r="S475" s="343"/>
      <c r="T475" s="343"/>
    </row>
    <row r="476" spans="2:20" x14ac:dyDescent="0.25">
      <c r="B476" s="343"/>
      <c r="C476" s="343"/>
      <c r="D476" s="343"/>
      <c r="E476" s="343"/>
      <c r="F476" s="343"/>
      <c r="G476" s="343"/>
      <c r="H476" s="343"/>
      <c r="I476" s="343"/>
      <c r="J476" s="343"/>
      <c r="K476" s="343"/>
      <c r="L476" s="343"/>
      <c r="M476" s="343"/>
      <c r="N476" s="343"/>
      <c r="O476" s="343"/>
      <c r="P476" s="343"/>
      <c r="Q476" s="343"/>
      <c r="R476" s="343"/>
      <c r="S476" s="343"/>
      <c r="T476" s="343"/>
    </row>
    <row r="477" spans="2:20" x14ac:dyDescent="0.25">
      <c r="B477" s="343"/>
      <c r="C477" s="343"/>
      <c r="D477" s="343"/>
      <c r="E477" s="343"/>
      <c r="F477" s="343"/>
      <c r="G477" s="343"/>
      <c r="H477" s="343"/>
      <c r="I477" s="343"/>
      <c r="J477" s="343"/>
      <c r="K477" s="343"/>
      <c r="L477" s="343"/>
      <c r="M477" s="343"/>
      <c r="N477" s="343"/>
      <c r="O477" s="343"/>
      <c r="P477" s="343"/>
      <c r="Q477" s="343"/>
      <c r="R477" s="343"/>
      <c r="S477" s="343"/>
      <c r="T477" s="343"/>
    </row>
    <row r="478" spans="2:20" x14ac:dyDescent="0.25">
      <c r="B478" s="343"/>
      <c r="C478" s="343"/>
      <c r="D478" s="343"/>
      <c r="E478" s="343"/>
      <c r="F478" s="343"/>
      <c r="G478" s="343"/>
      <c r="H478" s="343"/>
      <c r="I478" s="343"/>
      <c r="J478" s="343"/>
      <c r="K478" s="343"/>
      <c r="L478" s="343"/>
      <c r="M478" s="343"/>
      <c r="N478" s="343"/>
      <c r="O478" s="343"/>
      <c r="P478" s="343"/>
      <c r="Q478" s="343"/>
      <c r="R478" s="343"/>
      <c r="S478" s="343"/>
      <c r="T478" s="343"/>
    </row>
    <row r="479" spans="2:20" x14ac:dyDescent="0.25">
      <c r="B479" s="343"/>
      <c r="C479" s="343"/>
      <c r="D479" s="343"/>
      <c r="E479" s="343"/>
      <c r="F479" s="343"/>
      <c r="G479" s="343"/>
      <c r="H479" s="343"/>
      <c r="I479" s="343"/>
      <c r="J479" s="343"/>
      <c r="K479" s="343"/>
      <c r="L479" s="343"/>
      <c r="M479" s="343"/>
      <c r="N479" s="343"/>
      <c r="O479" s="343"/>
      <c r="P479" s="343"/>
      <c r="Q479" s="343"/>
      <c r="R479" s="343"/>
      <c r="S479" s="343"/>
      <c r="T479" s="343"/>
    </row>
    <row r="480" spans="2:20" x14ac:dyDescent="0.25">
      <c r="B480" s="343"/>
      <c r="C480" s="343"/>
      <c r="D480" s="343"/>
      <c r="E480" s="343"/>
      <c r="F480" s="343"/>
      <c r="G480" s="343"/>
      <c r="H480" s="343"/>
      <c r="I480" s="343"/>
      <c r="J480" s="343"/>
      <c r="K480" s="343"/>
      <c r="L480" s="343"/>
      <c r="M480" s="343"/>
      <c r="N480" s="343"/>
      <c r="O480" s="343"/>
      <c r="P480" s="343"/>
      <c r="Q480" s="343"/>
      <c r="R480" s="343"/>
      <c r="S480" s="343"/>
      <c r="T480" s="343"/>
    </row>
    <row r="481" spans="2:20" x14ac:dyDescent="0.25">
      <c r="B481" s="343"/>
      <c r="C481" s="343"/>
      <c r="D481" s="343"/>
      <c r="E481" s="343"/>
      <c r="F481" s="343"/>
      <c r="G481" s="343"/>
      <c r="H481" s="343"/>
      <c r="I481" s="343"/>
      <c r="J481" s="343"/>
      <c r="K481" s="343"/>
      <c r="L481" s="343"/>
      <c r="M481" s="343"/>
      <c r="N481" s="343"/>
      <c r="O481" s="343"/>
      <c r="P481" s="343"/>
      <c r="Q481" s="343"/>
      <c r="R481" s="343"/>
      <c r="S481" s="343"/>
      <c r="T481" s="343"/>
    </row>
    <row r="482" spans="2:20" x14ac:dyDescent="0.25">
      <c r="B482" s="343"/>
      <c r="C482" s="343"/>
      <c r="D482" s="343"/>
      <c r="E482" s="343"/>
      <c r="F482" s="343"/>
      <c r="G482" s="343"/>
      <c r="H482" s="343"/>
      <c r="I482" s="343"/>
      <c r="J482" s="343"/>
      <c r="K482" s="343"/>
      <c r="L482" s="343"/>
      <c r="M482" s="343"/>
      <c r="N482" s="343"/>
      <c r="O482" s="343"/>
      <c r="P482" s="343"/>
      <c r="Q482" s="343"/>
      <c r="R482" s="343"/>
      <c r="S482" s="343"/>
      <c r="T482" s="343"/>
    </row>
    <row r="483" spans="2:20" x14ac:dyDescent="0.25">
      <c r="B483" s="343"/>
      <c r="C483" s="343"/>
      <c r="D483" s="343"/>
      <c r="E483" s="343"/>
      <c r="F483" s="343"/>
      <c r="G483" s="343"/>
      <c r="H483" s="343"/>
      <c r="I483" s="343"/>
      <c r="J483" s="343"/>
      <c r="K483" s="343"/>
      <c r="L483" s="343"/>
      <c r="M483" s="343"/>
      <c r="N483" s="343"/>
      <c r="O483" s="343"/>
      <c r="P483" s="343"/>
      <c r="Q483" s="343"/>
      <c r="R483" s="343"/>
      <c r="S483" s="343"/>
      <c r="T483" s="343"/>
    </row>
    <row r="484" spans="2:20" x14ac:dyDescent="0.25">
      <c r="B484" s="343"/>
      <c r="C484" s="343"/>
      <c r="D484" s="343"/>
      <c r="E484" s="343"/>
      <c r="F484" s="343"/>
      <c r="G484" s="343"/>
      <c r="H484" s="343"/>
      <c r="I484" s="343"/>
      <c r="J484" s="343"/>
      <c r="K484" s="343"/>
      <c r="L484" s="343"/>
      <c r="M484" s="343"/>
      <c r="N484" s="343"/>
      <c r="O484" s="343"/>
      <c r="P484" s="343"/>
      <c r="Q484" s="343"/>
      <c r="R484" s="343"/>
      <c r="S484" s="343"/>
      <c r="T484" s="343"/>
    </row>
    <row r="485" spans="2:20" x14ac:dyDescent="0.25">
      <c r="B485" s="343"/>
      <c r="C485" s="343"/>
      <c r="D485" s="343"/>
      <c r="E485" s="343"/>
      <c r="F485" s="343"/>
      <c r="G485" s="343"/>
      <c r="H485" s="343"/>
      <c r="I485" s="343"/>
      <c r="J485" s="343"/>
      <c r="K485" s="343"/>
      <c r="L485" s="343"/>
      <c r="M485" s="343"/>
      <c r="N485" s="343"/>
      <c r="O485" s="343"/>
      <c r="P485" s="343"/>
      <c r="Q485" s="343"/>
      <c r="R485" s="343"/>
      <c r="S485" s="343"/>
      <c r="T485" s="343"/>
    </row>
    <row r="486" spans="2:20" x14ac:dyDescent="0.25">
      <c r="B486" s="343"/>
      <c r="C486" s="343"/>
      <c r="D486" s="343"/>
      <c r="E486" s="343"/>
      <c r="F486" s="343"/>
      <c r="G486" s="343"/>
      <c r="H486" s="343"/>
      <c r="I486" s="343"/>
      <c r="J486" s="343"/>
      <c r="K486" s="343"/>
      <c r="L486" s="343"/>
      <c r="M486" s="343"/>
      <c r="N486" s="343"/>
      <c r="O486" s="343"/>
      <c r="P486" s="343"/>
      <c r="Q486" s="343"/>
      <c r="R486" s="343"/>
      <c r="S486" s="343"/>
      <c r="T486" s="343"/>
    </row>
    <row r="487" spans="2:20" x14ac:dyDescent="0.25">
      <c r="B487" s="343"/>
      <c r="C487" s="343"/>
      <c r="D487" s="343"/>
      <c r="E487" s="343"/>
      <c r="F487" s="343"/>
      <c r="G487" s="343"/>
      <c r="H487" s="343"/>
      <c r="I487" s="343"/>
      <c r="J487" s="343"/>
      <c r="K487" s="343"/>
      <c r="L487" s="343"/>
      <c r="M487" s="343"/>
      <c r="N487" s="343"/>
      <c r="O487" s="343"/>
      <c r="P487" s="343"/>
      <c r="Q487" s="343"/>
      <c r="R487" s="343"/>
      <c r="S487" s="343"/>
      <c r="T487" s="343"/>
    </row>
    <row r="488" spans="2:20" x14ac:dyDescent="0.25">
      <c r="B488" s="343"/>
      <c r="C488" s="343"/>
      <c r="D488" s="343"/>
      <c r="E488" s="343"/>
      <c r="F488" s="343"/>
      <c r="G488" s="343"/>
      <c r="H488" s="343"/>
      <c r="I488" s="343"/>
      <c r="J488" s="343"/>
      <c r="K488" s="343"/>
      <c r="L488" s="343"/>
      <c r="M488" s="343"/>
      <c r="N488" s="343"/>
      <c r="O488" s="343"/>
      <c r="P488" s="343"/>
      <c r="Q488" s="343"/>
      <c r="R488" s="343"/>
      <c r="S488" s="343"/>
      <c r="T488" s="343"/>
    </row>
    <row r="489" spans="2:20" x14ac:dyDescent="0.25">
      <c r="B489" s="343"/>
      <c r="C489" s="343"/>
      <c r="D489" s="343"/>
      <c r="E489" s="343"/>
      <c r="F489" s="343"/>
      <c r="G489" s="343"/>
      <c r="H489" s="343"/>
      <c r="I489" s="343"/>
      <c r="J489" s="343"/>
      <c r="K489" s="343"/>
      <c r="L489" s="343"/>
      <c r="M489" s="343"/>
      <c r="N489" s="343"/>
      <c r="O489" s="343"/>
      <c r="P489" s="343"/>
      <c r="Q489" s="343"/>
      <c r="R489" s="343"/>
      <c r="S489" s="343"/>
      <c r="T489" s="343"/>
    </row>
    <row r="490" spans="2:20" x14ac:dyDescent="0.25">
      <c r="B490" s="343"/>
      <c r="C490" s="343"/>
      <c r="D490" s="343"/>
      <c r="E490" s="343"/>
      <c r="F490" s="343"/>
      <c r="G490" s="343"/>
      <c r="H490" s="343"/>
      <c r="I490" s="343"/>
      <c r="J490" s="343"/>
      <c r="K490" s="343"/>
      <c r="L490" s="343"/>
      <c r="M490" s="343"/>
      <c r="N490" s="343"/>
      <c r="O490" s="343"/>
      <c r="P490" s="343"/>
      <c r="Q490" s="343"/>
      <c r="R490" s="343"/>
      <c r="S490" s="343"/>
      <c r="T490" s="343"/>
    </row>
    <row r="491" spans="2:20" x14ac:dyDescent="0.25">
      <c r="B491" s="343"/>
      <c r="C491" s="343"/>
      <c r="D491" s="343"/>
      <c r="E491" s="343"/>
      <c r="F491" s="343"/>
      <c r="G491" s="343"/>
      <c r="H491" s="343"/>
      <c r="I491" s="343"/>
      <c r="J491" s="343"/>
      <c r="K491" s="343"/>
      <c r="L491" s="343"/>
      <c r="M491" s="343"/>
      <c r="N491" s="343"/>
      <c r="O491" s="343"/>
      <c r="P491" s="343"/>
      <c r="Q491" s="343"/>
      <c r="R491" s="343"/>
      <c r="S491" s="343"/>
      <c r="T491" s="343"/>
    </row>
    <row r="492" spans="2:20" x14ac:dyDescent="0.25">
      <c r="B492" s="343"/>
      <c r="C492" s="343"/>
      <c r="D492" s="343"/>
      <c r="E492" s="343"/>
      <c r="F492" s="343"/>
      <c r="G492" s="343"/>
      <c r="H492" s="343"/>
      <c r="I492" s="343"/>
      <c r="J492" s="343"/>
      <c r="K492" s="343"/>
      <c r="L492" s="343"/>
      <c r="M492" s="343"/>
      <c r="N492" s="343"/>
      <c r="O492" s="343"/>
      <c r="P492" s="343"/>
      <c r="Q492" s="343"/>
      <c r="R492" s="343"/>
      <c r="S492" s="343"/>
      <c r="T492" s="343"/>
    </row>
    <row r="493" spans="2:20" x14ac:dyDescent="0.25">
      <c r="B493" s="343"/>
      <c r="C493" s="343"/>
      <c r="D493" s="343"/>
      <c r="E493" s="343"/>
      <c r="F493" s="343"/>
      <c r="G493" s="343"/>
      <c r="H493" s="343"/>
      <c r="I493" s="343"/>
      <c r="J493" s="343"/>
      <c r="K493" s="343"/>
      <c r="L493" s="343"/>
      <c r="M493" s="343"/>
      <c r="N493" s="343"/>
      <c r="O493" s="343"/>
      <c r="P493" s="343"/>
      <c r="Q493" s="343"/>
      <c r="R493" s="343"/>
      <c r="S493" s="343"/>
      <c r="T493" s="343"/>
    </row>
    <row r="494" spans="2:20" x14ac:dyDescent="0.25">
      <c r="B494" s="343"/>
      <c r="C494" s="343"/>
      <c r="D494" s="343"/>
      <c r="E494" s="343"/>
      <c r="F494" s="343"/>
      <c r="G494" s="343"/>
      <c r="H494" s="343"/>
      <c r="I494" s="343"/>
      <c r="J494" s="343"/>
      <c r="K494" s="343"/>
      <c r="L494" s="343"/>
      <c r="M494" s="343"/>
      <c r="N494" s="343"/>
      <c r="O494" s="343"/>
      <c r="P494" s="343"/>
      <c r="Q494" s="343"/>
      <c r="R494" s="343"/>
      <c r="S494" s="343"/>
      <c r="T494" s="343"/>
    </row>
    <row r="495" spans="2:20" x14ac:dyDescent="0.25">
      <c r="B495" s="343"/>
      <c r="C495" s="343"/>
      <c r="D495" s="343"/>
      <c r="E495" s="343"/>
      <c r="F495" s="343"/>
      <c r="G495" s="343"/>
      <c r="H495" s="343"/>
      <c r="I495" s="343"/>
      <c r="J495" s="343"/>
      <c r="K495" s="343"/>
      <c r="L495" s="343"/>
      <c r="M495" s="343"/>
      <c r="N495" s="343"/>
      <c r="O495" s="343"/>
      <c r="P495" s="343"/>
      <c r="Q495" s="343"/>
      <c r="R495" s="343"/>
      <c r="S495" s="343"/>
      <c r="T495" s="343"/>
    </row>
    <row r="496" spans="2:20" x14ac:dyDescent="0.25">
      <c r="B496" s="343"/>
      <c r="C496" s="343"/>
      <c r="D496" s="343"/>
      <c r="E496" s="343"/>
      <c r="F496" s="343"/>
      <c r="G496" s="343"/>
      <c r="H496" s="343"/>
      <c r="I496" s="343"/>
      <c r="J496" s="343"/>
      <c r="K496" s="343"/>
      <c r="L496" s="343"/>
      <c r="M496" s="343"/>
      <c r="N496" s="343"/>
      <c r="O496" s="343"/>
      <c r="P496" s="343"/>
      <c r="Q496" s="343"/>
      <c r="R496" s="343"/>
      <c r="S496" s="343"/>
      <c r="T496" s="343"/>
    </row>
    <row r="497" spans="2:20" x14ac:dyDescent="0.25">
      <c r="B497" s="343"/>
      <c r="C497" s="343"/>
      <c r="D497" s="343"/>
      <c r="E497" s="343"/>
      <c r="F497" s="343"/>
      <c r="G497" s="343"/>
      <c r="H497" s="343"/>
      <c r="I497" s="343"/>
      <c r="J497" s="343"/>
      <c r="K497" s="343"/>
      <c r="L497" s="343"/>
      <c r="M497" s="343"/>
      <c r="N497" s="343"/>
      <c r="O497" s="343"/>
      <c r="P497" s="343"/>
      <c r="Q497" s="343"/>
      <c r="R497" s="343"/>
      <c r="S497" s="343"/>
      <c r="T497" s="343"/>
    </row>
    <row r="498" spans="2:20" x14ac:dyDescent="0.25">
      <c r="B498" s="343"/>
      <c r="C498" s="343"/>
      <c r="D498" s="343"/>
      <c r="E498" s="343"/>
      <c r="F498" s="343"/>
      <c r="G498" s="343"/>
      <c r="H498" s="343"/>
      <c r="I498" s="343"/>
      <c r="J498" s="343"/>
      <c r="K498" s="343"/>
      <c r="L498" s="343"/>
      <c r="M498" s="343"/>
      <c r="N498" s="343"/>
      <c r="O498" s="343"/>
      <c r="P498" s="343"/>
      <c r="Q498" s="343"/>
      <c r="R498" s="343"/>
      <c r="S498" s="343"/>
      <c r="T498" s="343"/>
    </row>
    <row r="499" spans="2:20" x14ac:dyDescent="0.25">
      <c r="B499" s="343"/>
      <c r="C499" s="343"/>
      <c r="D499" s="343"/>
      <c r="E499" s="343"/>
      <c r="F499" s="343"/>
      <c r="G499" s="343"/>
      <c r="H499" s="343"/>
      <c r="I499" s="343"/>
      <c r="J499" s="343"/>
      <c r="K499" s="343"/>
      <c r="L499" s="343"/>
      <c r="M499" s="343"/>
      <c r="N499" s="343"/>
      <c r="O499" s="343"/>
      <c r="P499" s="343"/>
      <c r="Q499" s="343"/>
      <c r="R499" s="343"/>
      <c r="S499" s="343"/>
      <c r="T499" s="343"/>
    </row>
    <row r="500" spans="2:20" x14ac:dyDescent="0.25">
      <c r="B500" s="343"/>
      <c r="C500" s="343"/>
      <c r="D500" s="343"/>
      <c r="E500" s="343"/>
      <c r="F500" s="343"/>
      <c r="G500" s="343"/>
      <c r="H500" s="343"/>
      <c r="I500" s="343"/>
      <c r="J500" s="343"/>
      <c r="K500" s="343"/>
      <c r="L500" s="343"/>
      <c r="M500" s="343"/>
      <c r="N500" s="343"/>
      <c r="O500" s="343"/>
      <c r="P500" s="343"/>
      <c r="Q500" s="343"/>
      <c r="R500" s="343"/>
      <c r="S500" s="343"/>
      <c r="T500" s="343"/>
    </row>
    <row r="501" spans="2:20" x14ac:dyDescent="0.25">
      <c r="B501" s="343"/>
      <c r="C501" s="343"/>
      <c r="D501" s="343"/>
      <c r="E501" s="343"/>
      <c r="F501" s="343"/>
      <c r="G501" s="343"/>
      <c r="H501" s="343"/>
      <c r="I501" s="343"/>
      <c r="J501" s="343"/>
      <c r="K501" s="343"/>
      <c r="L501" s="343"/>
      <c r="M501" s="343"/>
      <c r="N501" s="343"/>
      <c r="O501" s="343"/>
      <c r="P501" s="343"/>
      <c r="Q501" s="343"/>
      <c r="R501" s="343"/>
      <c r="S501" s="343"/>
      <c r="T501" s="343"/>
    </row>
    <row r="502" spans="2:20" x14ac:dyDescent="0.25">
      <c r="B502" s="343"/>
      <c r="C502" s="343"/>
      <c r="D502" s="343"/>
      <c r="E502" s="343"/>
      <c r="F502" s="343"/>
      <c r="G502" s="343"/>
      <c r="H502" s="343"/>
      <c r="I502" s="343"/>
      <c r="J502" s="343"/>
      <c r="K502" s="343"/>
      <c r="L502" s="343"/>
      <c r="M502" s="343"/>
      <c r="N502" s="343"/>
      <c r="O502" s="343"/>
      <c r="P502" s="343"/>
      <c r="Q502" s="343"/>
      <c r="R502" s="343"/>
      <c r="S502" s="343"/>
      <c r="T502" s="343"/>
    </row>
    <row r="503" spans="2:20" x14ac:dyDescent="0.25">
      <c r="B503" s="343"/>
      <c r="C503" s="343"/>
      <c r="D503" s="343"/>
      <c r="E503" s="343"/>
      <c r="F503" s="343"/>
      <c r="G503" s="343"/>
      <c r="H503" s="343"/>
      <c r="I503" s="343"/>
      <c r="J503" s="343"/>
      <c r="K503" s="343"/>
      <c r="L503" s="343"/>
      <c r="M503" s="343"/>
      <c r="N503" s="343"/>
      <c r="O503" s="343"/>
      <c r="P503" s="343"/>
      <c r="Q503" s="343"/>
      <c r="R503" s="343"/>
      <c r="S503" s="343"/>
      <c r="T503" s="343"/>
    </row>
    <row r="504" spans="2:20" x14ac:dyDescent="0.25">
      <c r="B504" s="343"/>
      <c r="C504" s="343"/>
      <c r="D504" s="343"/>
      <c r="E504" s="343"/>
      <c r="F504" s="343"/>
      <c r="G504" s="343"/>
      <c r="H504" s="343"/>
      <c r="I504" s="343"/>
      <c r="J504" s="343"/>
      <c r="K504" s="343"/>
      <c r="L504" s="343"/>
      <c r="M504" s="343"/>
      <c r="N504" s="343"/>
      <c r="O504" s="343"/>
      <c r="P504" s="343"/>
      <c r="Q504" s="343"/>
      <c r="R504" s="343"/>
      <c r="S504" s="343"/>
      <c r="T504" s="343"/>
    </row>
    <row r="505" spans="2:20" x14ac:dyDescent="0.25">
      <c r="B505" s="343"/>
      <c r="C505" s="343"/>
      <c r="D505" s="343"/>
      <c r="E505" s="343"/>
      <c r="F505" s="343"/>
      <c r="G505" s="343"/>
      <c r="H505" s="343"/>
      <c r="I505" s="343"/>
      <c r="J505" s="343"/>
      <c r="K505" s="343"/>
      <c r="L505" s="343"/>
      <c r="M505" s="343"/>
      <c r="N505" s="343"/>
      <c r="O505" s="343"/>
      <c r="P505" s="343"/>
      <c r="Q505" s="343"/>
      <c r="R505" s="343"/>
      <c r="S505" s="343"/>
      <c r="T505" s="343"/>
    </row>
    <row r="506" spans="2:20" x14ac:dyDescent="0.25">
      <c r="B506" s="343"/>
      <c r="C506" s="343"/>
      <c r="D506" s="343"/>
      <c r="E506" s="343"/>
      <c r="F506" s="343"/>
      <c r="G506" s="343"/>
      <c r="H506" s="343"/>
      <c r="I506" s="343"/>
      <c r="J506" s="343"/>
      <c r="K506" s="343"/>
      <c r="L506" s="343"/>
      <c r="M506" s="343"/>
      <c r="N506" s="343"/>
      <c r="O506" s="343"/>
      <c r="P506" s="343"/>
      <c r="Q506" s="343"/>
      <c r="R506" s="343"/>
      <c r="S506" s="343"/>
      <c r="T506" s="343"/>
    </row>
    <row r="507" spans="2:20" x14ac:dyDescent="0.25">
      <c r="B507" s="343"/>
      <c r="C507" s="343"/>
      <c r="D507" s="343"/>
      <c r="E507" s="343"/>
      <c r="F507" s="343"/>
      <c r="G507" s="343"/>
      <c r="H507" s="343"/>
      <c r="I507" s="343"/>
      <c r="J507" s="343"/>
      <c r="K507" s="343"/>
      <c r="L507" s="343"/>
      <c r="M507" s="343"/>
      <c r="N507" s="343"/>
      <c r="O507" s="343"/>
      <c r="P507" s="343"/>
      <c r="Q507" s="343"/>
      <c r="R507" s="343"/>
      <c r="S507" s="343"/>
      <c r="T507" s="343"/>
    </row>
    <row r="508" spans="2:20" x14ac:dyDescent="0.25">
      <c r="B508" s="343"/>
      <c r="C508" s="343"/>
      <c r="D508" s="343"/>
      <c r="E508" s="343"/>
      <c r="F508" s="343"/>
      <c r="G508" s="343"/>
      <c r="H508" s="343"/>
      <c r="I508" s="343"/>
      <c r="J508" s="343"/>
      <c r="K508" s="343"/>
      <c r="L508" s="343"/>
      <c r="M508" s="343"/>
      <c r="N508" s="343"/>
      <c r="O508" s="343"/>
      <c r="P508" s="343"/>
      <c r="Q508" s="343"/>
      <c r="R508" s="343"/>
      <c r="S508" s="343"/>
      <c r="T508" s="343"/>
    </row>
    <row r="509" spans="2:20" x14ac:dyDescent="0.25">
      <c r="B509" s="343"/>
      <c r="C509" s="343"/>
      <c r="D509" s="343"/>
      <c r="E509" s="343"/>
      <c r="F509" s="343"/>
      <c r="G509" s="343"/>
      <c r="H509" s="343"/>
      <c r="I509" s="343"/>
      <c r="J509" s="343"/>
      <c r="K509" s="343"/>
      <c r="L509" s="343"/>
      <c r="M509" s="343"/>
      <c r="N509" s="343"/>
      <c r="O509" s="343"/>
      <c r="P509" s="343"/>
      <c r="Q509" s="343"/>
      <c r="R509" s="343"/>
      <c r="S509" s="343"/>
      <c r="T509" s="343"/>
    </row>
    <row r="510" spans="2:20" x14ac:dyDescent="0.25">
      <c r="B510" s="343"/>
      <c r="C510" s="343"/>
      <c r="D510" s="343"/>
      <c r="E510" s="343"/>
      <c r="F510" s="343"/>
      <c r="G510" s="343"/>
      <c r="H510" s="343"/>
      <c r="I510" s="343"/>
      <c r="J510" s="343"/>
      <c r="K510" s="343"/>
      <c r="L510" s="343"/>
      <c r="M510" s="343"/>
      <c r="N510" s="343"/>
      <c r="O510" s="343"/>
      <c r="P510" s="343"/>
      <c r="Q510" s="343"/>
      <c r="R510" s="343"/>
      <c r="S510" s="343"/>
      <c r="T510" s="343"/>
    </row>
    <row r="511" spans="2:20" x14ac:dyDescent="0.25">
      <c r="B511" s="343"/>
      <c r="C511" s="343"/>
      <c r="D511" s="343"/>
      <c r="E511" s="343"/>
      <c r="F511" s="343"/>
      <c r="G511" s="343"/>
      <c r="H511" s="343"/>
      <c r="I511" s="343"/>
      <c r="J511" s="343"/>
      <c r="K511" s="343"/>
      <c r="L511" s="343"/>
      <c r="M511" s="343"/>
      <c r="N511" s="343"/>
      <c r="O511" s="343"/>
      <c r="P511" s="343"/>
      <c r="Q511" s="343"/>
      <c r="R511" s="343"/>
      <c r="S511" s="343"/>
      <c r="T511" s="343"/>
    </row>
    <row r="512" spans="2:20" x14ac:dyDescent="0.25">
      <c r="B512" s="343"/>
      <c r="C512" s="343"/>
      <c r="D512" s="343"/>
      <c r="E512" s="343"/>
      <c r="F512" s="343"/>
      <c r="G512" s="343"/>
      <c r="H512" s="343"/>
      <c r="I512" s="343"/>
      <c r="J512" s="343"/>
      <c r="K512" s="343"/>
      <c r="L512" s="343"/>
      <c r="M512" s="343"/>
      <c r="N512" s="343"/>
      <c r="O512" s="343"/>
      <c r="P512" s="343"/>
      <c r="Q512" s="343"/>
      <c r="R512" s="343"/>
      <c r="S512" s="343"/>
      <c r="T512" s="343"/>
    </row>
    <row r="513" spans="2:20" x14ac:dyDescent="0.25">
      <c r="B513" s="343"/>
      <c r="C513" s="343"/>
      <c r="D513" s="343"/>
      <c r="E513" s="343"/>
      <c r="F513" s="343"/>
      <c r="G513" s="343"/>
      <c r="H513" s="343"/>
      <c r="I513" s="343"/>
      <c r="J513" s="343"/>
      <c r="K513" s="343"/>
      <c r="L513" s="343"/>
      <c r="M513" s="343"/>
      <c r="N513" s="343"/>
      <c r="O513" s="343"/>
      <c r="P513" s="343"/>
      <c r="Q513" s="343"/>
      <c r="R513" s="343"/>
      <c r="S513" s="343"/>
      <c r="T513" s="343"/>
    </row>
    <row r="514" spans="2:20" x14ac:dyDescent="0.25">
      <c r="B514" s="343"/>
      <c r="C514" s="343"/>
      <c r="D514" s="343"/>
      <c r="E514" s="343"/>
      <c r="F514" s="343"/>
      <c r="G514" s="343"/>
      <c r="H514" s="343"/>
      <c r="I514" s="343"/>
      <c r="J514" s="343"/>
      <c r="K514" s="343"/>
      <c r="L514" s="343"/>
      <c r="M514" s="343"/>
      <c r="N514" s="343"/>
      <c r="O514" s="343"/>
      <c r="P514" s="343"/>
      <c r="Q514" s="343"/>
      <c r="R514" s="343"/>
      <c r="S514" s="343"/>
      <c r="T514" s="343"/>
    </row>
    <row r="515" spans="2:20" x14ac:dyDescent="0.25">
      <c r="B515" s="343"/>
      <c r="C515" s="343"/>
      <c r="D515" s="343"/>
      <c r="E515" s="343"/>
      <c r="F515" s="343"/>
      <c r="G515" s="343"/>
      <c r="H515" s="343"/>
      <c r="I515" s="343"/>
      <c r="J515" s="343"/>
      <c r="K515" s="343"/>
      <c r="L515" s="343"/>
      <c r="M515" s="343"/>
      <c r="N515" s="343"/>
      <c r="O515" s="343"/>
      <c r="P515" s="343"/>
      <c r="Q515" s="343"/>
      <c r="R515" s="343"/>
      <c r="S515" s="343"/>
      <c r="T515" s="343"/>
    </row>
    <row r="516" spans="2:20" x14ac:dyDescent="0.25">
      <c r="B516" s="343"/>
      <c r="C516" s="343"/>
      <c r="D516" s="343"/>
      <c r="E516" s="343"/>
      <c r="F516" s="343"/>
      <c r="G516" s="343"/>
      <c r="H516" s="343"/>
      <c r="I516" s="343"/>
      <c r="J516" s="343"/>
      <c r="K516" s="343"/>
      <c r="L516" s="343"/>
      <c r="M516" s="343"/>
      <c r="N516" s="343"/>
      <c r="O516" s="343"/>
      <c r="P516" s="343"/>
      <c r="Q516" s="343"/>
      <c r="R516" s="343"/>
      <c r="S516" s="343"/>
      <c r="T516" s="343"/>
    </row>
    <row r="517" spans="2:20" x14ac:dyDescent="0.25">
      <c r="B517" s="343"/>
      <c r="C517" s="343"/>
      <c r="D517" s="343"/>
      <c r="E517" s="343"/>
      <c r="F517" s="343"/>
      <c r="G517" s="343"/>
      <c r="H517" s="343"/>
      <c r="I517" s="343"/>
      <c r="J517" s="343"/>
      <c r="K517" s="343"/>
      <c r="L517" s="343"/>
      <c r="M517" s="343"/>
      <c r="N517" s="343"/>
      <c r="O517" s="343"/>
      <c r="P517" s="343"/>
      <c r="Q517" s="343"/>
      <c r="R517" s="343"/>
      <c r="S517" s="343"/>
      <c r="T517" s="343"/>
    </row>
    <row r="518" spans="2:20" x14ac:dyDescent="0.25">
      <c r="B518" s="343"/>
      <c r="C518" s="343"/>
      <c r="D518" s="343"/>
      <c r="E518" s="343"/>
      <c r="F518" s="343"/>
      <c r="G518" s="343"/>
      <c r="H518" s="343"/>
      <c r="I518" s="343"/>
      <c r="J518" s="343"/>
      <c r="K518" s="343"/>
      <c r="L518" s="343"/>
      <c r="M518" s="343"/>
      <c r="N518" s="343"/>
      <c r="O518" s="343"/>
      <c r="P518" s="343"/>
      <c r="Q518" s="343"/>
      <c r="R518" s="343"/>
      <c r="S518" s="343"/>
      <c r="T518" s="343"/>
    </row>
    <row r="519" spans="2:20" x14ac:dyDescent="0.25">
      <c r="B519" s="343"/>
      <c r="C519" s="343"/>
      <c r="D519" s="343"/>
      <c r="E519" s="343"/>
      <c r="F519" s="343"/>
      <c r="G519" s="343"/>
      <c r="H519" s="343"/>
      <c r="I519" s="343"/>
      <c r="J519" s="343"/>
      <c r="K519" s="343"/>
      <c r="L519" s="343"/>
      <c r="M519" s="343"/>
      <c r="N519" s="343"/>
      <c r="O519" s="343"/>
      <c r="P519" s="343"/>
      <c r="Q519" s="343"/>
      <c r="R519" s="343"/>
      <c r="S519" s="343"/>
      <c r="T519" s="343"/>
    </row>
    <row r="520" spans="2:20" x14ac:dyDescent="0.25">
      <c r="B520" s="343"/>
      <c r="C520" s="343"/>
      <c r="D520" s="343"/>
      <c r="E520" s="343"/>
      <c r="F520" s="343"/>
      <c r="G520" s="343"/>
      <c r="H520" s="343"/>
      <c r="I520" s="343"/>
      <c r="J520" s="343"/>
      <c r="K520" s="343"/>
      <c r="L520" s="343"/>
      <c r="M520" s="343"/>
      <c r="N520" s="343"/>
      <c r="O520" s="343"/>
      <c r="P520" s="343"/>
      <c r="Q520" s="343"/>
      <c r="R520" s="343"/>
      <c r="S520" s="343"/>
      <c r="T520" s="343"/>
    </row>
    <row r="521" spans="2:20" x14ac:dyDescent="0.25">
      <c r="B521" s="343"/>
      <c r="C521" s="343"/>
      <c r="D521" s="343"/>
      <c r="E521" s="343"/>
      <c r="F521" s="343"/>
      <c r="G521" s="343"/>
      <c r="H521" s="343"/>
      <c r="I521" s="343"/>
      <c r="J521" s="343"/>
      <c r="K521" s="343"/>
      <c r="L521" s="343"/>
      <c r="M521" s="343"/>
      <c r="N521" s="343"/>
      <c r="O521" s="343"/>
      <c r="P521" s="343"/>
      <c r="Q521" s="343"/>
      <c r="R521" s="343"/>
      <c r="S521" s="343"/>
      <c r="T521" s="343"/>
    </row>
    <row r="522" spans="2:20" x14ac:dyDescent="0.25">
      <c r="B522" s="343"/>
      <c r="C522" s="343"/>
      <c r="D522" s="343"/>
      <c r="E522" s="343"/>
      <c r="F522" s="343"/>
      <c r="G522" s="343"/>
      <c r="H522" s="343"/>
      <c r="I522" s="343"/>
      <c r="J522" s="343"/>
      <c r="K522" s="343"/>
      <c r="L522" s="343"/>
      <c r="M522" s="343"/>
      <c r="N522" s="343"/>
      <c r="O522" s="343"/>
      <c r="P522" s="343"/>
      <c r="Q522" s="343"/>
      <c r="R522" s="343"/>
      <c r="S522" s="343"/>
      <c r="T522" s="343"/>
    </row>
    <row r="523" spans="2:20" x14ac:dyDescent="0.25">
      <c r="B523" s="343"/>
      <c r="C523" s="343"/>
      <c r="D523" s="343"/>
      <c r="E523" s="343"/>
      <c r="F523" s="343"/>
      <c r="G523" s="343"/>
      <c r="H523" s="343"/>
      <c r="I523" s="343"/>
      <c r="J523" s="343"/>
      <c r="K523" s="343"/>
      <c r="L523" s="343"/>
      <c r="M523" s="343"/>
      <c r="N523" s="343"/>
      <c r="O523" s="343"/>
      <c r="P523" s="343"/>
      <c r="Q523" s="343"/>
      <c r="R523" s="343"/>
      <c r="S523" s="343"/>
      <c r="T523" s="343"/>
    </row>
    <row r="524" spans="2:20" x14ac:dyDescent="0.25">
      <c r="B524" s="343"/>
      <c r="C524" s="343"/>
      <c r="D524" s="343"/>
      <c r="E524" s="343"/>
      <c r="F524" s="343"/>
      <c r="G524" s="343"/>
      <c r="H524" s="343"/>
      <c r="I524" s="343"/>
      <c r="J524" s="343"/>
      <c r="K524" s="343"/>
      <c r="L524" s="343"/>
      <c r="M524" s="343"/>
      <c r="N524" s="343"/>
      <c r="O524" s="343"/>
      <c r="P524" s="343"/>
      <c r="Q524" s="343"/>
      <c r="R524" s="343"/>
      <c r="S524" s="343"/>
      <c r="T524" s="343"/>
    </row>
    <row r="525" spans="2:20" x14ac:dyDescent="0.25">
      <c r="B525" s="343"/>
      <c r="C525" s="343"/>
      <c r="D525" s="343"/>
      <c r="E525" s="343"/>
      <c r="F525" s="343"/>
      <c r="G525" s="343"/>
      <c r="H525" s="343"/>
      <c r="I525" s="343"/>
      <c r="J525" s="343"/>
      <c r="K525" s="343"/>
      <c r="L525" s="343"/>
      <c r="M525" s="343"/>
      <c r="N525" s="343"/>
      <c r="O525" s="343"/>
      <c r="P525" s="343"/>
      <c r="Q525" s="343"/>
      <c r="R525" s="343"/>
      <c r="S525" s="343"/>
      <c r="T525" s="343"/>
    </row>
    <row r="526" spans="2:20" x14ac:dyDescent="0.25">
      <c r="B526" s="343"/>
      <c r="C526" s="343"/>
      <c r="D526" s="343"/>
      <c r="E526" s="343"/>
      <c r="F526" s="343"/>
      <c r="G526" s="343"/>
      <c r="H526" s="343"/>
      <c r="I526" s="343"/>
      <c r="J526" s="343"/>
      <c r="K526" s="343"/>
      <c r="L526" s="343"/>
      <c r="M526" s="343"/>
      <c r="N526" s="343"/>
      <c r="O526" s="343"/>
      <c r="P526" s="343"/>
      <c r="Q526" s="343"/>
      <c r="R526" s="343"/>
      <c r="S526" s="343"/>
      <c r="T526" s="343"/>
    </row>
    <row r="527" spans="2:20" x14ac:dyDescent="0.25">
      <c r="B527" s="343"/>
      <c r="C527" s="343"/>
      <c r="D527" s="343"/>
      <c r="E527" s="343"/>
      <c r="F527" s="343"/>
      <c r="G527" s="343"/>
      <c r="H527" s="343"/>
      <c r="I527" s="343"/>
      <c r="J527" s="343"/>
      <c r="K527" s="343"/>
      <c r="L527" s="343"/>
      <c r="M527" s="343"/>
      <c r="N527" s="343"/>
      <c r="O527" s="343"/>
      <c r="P527" s="343"/>
      <c r="Q527" s="343"/>
      <c r="R527" s="343"/>
      <c r="S527" s="343"/>
      <c r="T527" s="343"/>
    </row>
    <row r="528" spans="2:20" x14ac:dyDescent="0.25">
      <c r="B528" s="343"/>
      <c r="C528" s="343"/>
      <c r="D528" s="343"/>
      <c r="E528" s="343"/>
      <c r="F528" s="343"/>
      <c r="G528" s="343"/>
      <c r="H528" s="343"/>
      <c r="I528" s="343"/>
      <c r="J528" s="343"/>
      <c r="K528" s="343"/>
      <c r="L528" s="343"/>
      <c r="M528" s="343"/>
      <c r="N528" s="343"/>
      <c r="O528" s="343"/>
      <c r="P528" s="343"/>
      <c r="Q528" s="343"/>
      <c r="R528" s="343"/>
      <c r="S528" s="343"/>
      <c r="T528" s="343"/>
    </row>
    <row r="529" spans="2:20" x14ac:dyDescent="0.25">
      <c r="B529" s="343"/>
      <c r="C529" s="343"/>
      <c r="D529" s="343"/>
      <c r="E529" s="343"/>
      <c r="F529" s="343"/>
      <c r="G529" s="343"/>
      <c r="H529" s="343"/>
      <c r="I529" s="343"/>
      <c r="J529" s="343"/>
      <c r="K529" s="343"/>
      <c r="L529" s="343"/>
      <c r="M529" s="343"/>
      <c r="N529" s="343"/>
      <c r="O529" s="343"/>
      <c r="P529" s="343"/>
      <c r="Q529" s="343"/>
      <c r="R529" s="343"/>
      <c r="S529" s="343"/>
      <c r="T529" s="343"/>
    </row>
    <row r="530" spans="2:20" x14ac:dyDescent="0.25">
      <c r="B530" s="343"/>
      <c r="C530" s="343"/>
      <c r="D530" s="343"/>
      <c r="E530" s="343"/>
      <c r="F530" s="343"/>
      <c r="G530" s="343"/>
      <c r="H530" s="343"/>
      <c r="I530" s="343"/>
      <c r="J530" s="343"/>
      <c r="K530" s="343"/>
      <c r="L530" s="343"/>
      <c r="M530" s="343"/>
      <c r="N530" s="343"/>
      <c r="O530" s="343"/>
      <c r="P530" s="343"/>
      <c r="Q530" s="343"/>
      <c r="R530" s="343"/>
      <c r="S530" s="343"/>
      <c r="T530" s="343"/>
    </row>
    <row r="531" spans="2:20" x14ac:dyDescent="0.25">
      <c r="B531" s="343"/>
      <c r="C531" s="343"/>
      <c r="D531" s="343"/>
      <c r="E531" s="343"/>
      <c r="F531" s="343"/>
      <c r="G531" s="343"/>
      <c r="H531" s="343"/>
      <c r="I531" s="343"/>
      <c r="J531" s="343"/>
      <c r="K531" s="343"/>
      <c r="L531" s="343"/>
      <c r="M531" s="343"/>
      <c r="N531" s="343"/>
      <c r="O531" s="343"/>
      <c r="P531" s="343"/>
      <c r="Q531" s="343"/>
      <c r="R531" s="343"/>
      <c r="S531" s="343"/>
      <c r="T531" s="343"/>
    </row>
    <row r="532" spans="2:20" x14ac:dyDescent="0.25">
      <c r="B532" s="343"/>
      <c r="C532" s="343"/>
      <c r="D532" s="343"/>
      <c r="E532" s="343"/>
      <c r="F532" s="343"/>
      <c r="G532" s="343"/>
      <c r="H532" s="343"/>
      <c r="I532" s="343"/>
      <c r="J532" s="343"/>
      <c r="K532" s="343"/>
      <c r="L532" s="343"/>
      <c r="M532" s="343"/>
      <c r="N532" s="343"/>
      <c r="O532" s="343"/>
      <c r="P532" s="343"/>
      <c r="Q532" s="343"/>
      <c r="R532" s="343"/>
      <c r="S532" s="343"/>
      <c r="T532" s="343"/>
    </row>
    <row r="533" spans="2:20" x14ac:dyDescent="0.25">
      <c r="B533" s="343"/>
      <c r="C533" s="343"/>
      <c r="D533" s="343"/>
      <c r="E533" s="343"/>
      <c r="F533" s="343"/>
      <c r="G533" s="343"/>
      <c r="H533" s="343"/>
      <c r="I533" s="343"/>
      <c r="J533" s="343"/>
      <c r="K533" s="343"/>
      <c r="L533" s="343"/>
      <c r="M533" s="343"/>
      <c r="N533" s="343"/>
      <c r="O533" s="343"/>
      <c r="P533" s="343"/>
      <c r="Q533" s="343"/>
      <c r="R533" s="343"/>
      <c r="S533" s="343"/>
      <c r="T533" s="343"/>
    </row>
    <row r="534" spans="2:20" x14ac:dyDescent="0.25">
      <c r="B534" s="343"/>
      <c r="C534" s="343"/>
      <c r="D534" s="343"/>
      <c r="E534" s="343"/>
      <c r="F534" s="343"/>
      <c r="G534" s="343"/>
      <c r="H534" s="343"/>
      <c r="I534" s="343"/>
      <c r="J534" s="343"/>
      <c r="K534" s="343"/>
      <c r="L534" s="343"/>
      <c r="M534" s="343"/>
      <c r="N534" s="343"/>
      <c r="O534" s="343"/>
      <c r="P534" s="343"/>
      <c r="Q534" s="343"/>
      <c r="R534" s="343"/>
      <c r="S534" s="343"/>
      <c r="T534" s="343"/>
    </row>
    <row r="535" spans="2:20" x14ac:dyDescent="0.25">
      <c r="B535" s="343"/>
      <c r="C535" s="343"/>
      <c r="D535" s="343"/>
      <c r="E535" s="343"/>
      <c r="F535" s="343"/>
      <c r="G535" s="343"/>
      <c r="H535" s="343"/>
      <c r="I535" s="343"/>
      <c r="J535" s="343"/>
      <c r="K535" s="343"/>
      <c r="L535" s="343"/>
      <c r="M535" s="343"/>
      <c r="N535" s="343"/>
      <c r="O535" s="343"/>
      <c r="P535" s="343"/>
      <c r="Q535" s="343"/>
      <c r="R535" s="343"/>
      <c r="S535" s="343"/>
      <c r="T535" s="343"/>
    </row>
    <row r="536" spans="2:20" x14ac:dyDescent="0.25">
      <c r="B536" s="343"/>
      <c r="C536" s="343"/>
      <c r="D536" s="343"/>
      <c r="E536" s="343"/>
      <c r="F536" s="343"/>
      <c r="G536" s="343"/>
      <c r="H536" s="343"/>
      <c r="I536" s="343"/>
      <c r="J536" s="343"/>
      <c r="K536" s="343"/>
      <c r="L536" s="343"/>
      <c r="M536" s="343"/>
      <c r="N536" s="343"/>
      <c r="O536" s="343"/>
      <c r="P536" s="343"/>
      <c r="Q536" s="343"/>
      <c r="R536" s="343"/>
      <c r="S536" s="343"/>
      <c r="T536" s="343"/>
    </row>
    <row r="537" spans="2:20" x14ac:dyDescent="0.25">
      <c r="B537" s="343"/>
      <c r="C537" s="343"/>
      <c r="D537" s="343"/>
      <c r="E537" s="343"/>
      <c r="F537" s="343"/>
      <c r="G537" s="343"/>
      <c r="H537" s="343"/>
      <c r="I537" s="343"/>
      <c r="J537" s="343"/>
      <c r="K537" s="343"/>
      <c r="L537" s="343"/>
      <c r="M537" s="343"/>
      <c r="N537" s="343"/>
      <c r="O537" s="343"/>
      <c r="P537" s="343"/>
      <c r="Q537" s="343"/>
      <c r="R537" s="343"/>
      <c r="S537" s="343"/>
      <c r="T537" s="343"/>
    </row>
    <row r="538" spans="2:20" x14ac:dyDescent="0.25">
      <c r="B538" s="343"/>
      <c r="C538" s="343"/>
      <c r="D538" s="343"/>
      <c r="E538" s="343"/>
      <c r="F538" s="343"/>
      <c r="G538" s="343"/>
      <c r="H538" s="343"/>
      <c r="I538" s="343"/>
      <c r="J538" s="343"/>
      <c r="K538" s="343"/>
      <c r="L538" s="343"/>
      <c r="M538" s="343"/>
      <c r="N538" s="343"/>
      <c r="O538" s="343"/>
      <c r="P538" s="343"/>
      <c r="Q538" s="343"/>
      <c r="R538" s="343"/>
      <c r="S538" s="343"/>
      <c r="T538" s="343"/>
    </row>
    <row r="539" spans="2:20" x14ac:dyDescent="0.25">
      <c r="B539" s="343"/>
      <c r="C539" s="343"/>
      <c r="D539" s="343"/>
      <c r="E539" s="343"/>
      <c r="F539" s="343"/>
      <c r="G539" s="343"/>
      <c r="H539" s="343"/>
      <c r="I539" s="343"/>
      <c r="J539" s="343"/>
      <c r="K539" s="343"/>
      <c r="L539" s="343"/>
      <c r="M539" s="343"/>
      <c r="N539" s="343"/>
      <c r="O539" s="343"/>
      <c r="P539" s="343"/>
      <c r="Q539" s="343"/>
      <c r="R539" s="343"/>
      <c r="S539" s="343"/>
      <c r="T539" s="343"/>
    </row>
    <row r="540" spans="2:20" x14ac:dyDescent="0.25">
      <c r="B540" s="343"/>
      <c r="C540" s="343"/>
      <c r="D540" s="343"/>
      <c r="E540" s="343"/>
      <c r="F540" s="343"/>
      <c r="G540" s="343"/>
      <c r="H540" s="343"/>
      <c r="I540" s="343"/>
      <c r="J540" s="343"/>
      <c r="K540" s="343"/>
      <c r="L540" s="343"/>
      <c r="M540" s="343"/>
      <c r="N540" s="343"/>
      <c r="O540" s="343"/>
      <c r="P540" s="343"/>
      <c r="Q540" s="343"/>
      <c r="R540" s="343"/>
      <c r="S540" s="343"/>
      <c r="T540" s="343"/>
    </row>
    <row r="541" spans="2:20" x14ac:dyDescent="0.25">
      <c r="B541" s="343"/>
      <c r="C541" s="343"/>
      <c r="D541" s="343"/>
      <c r="E541" s="343"/>
      <c r="F541" s="343"/>
      <c r="G541" s="343"/>
      <c r="H541" s="343"/>
      <c r="I541" s="343"/>
      <c r="J541" s="343"/>
      <c r="K541" s="343"/>
      <c r="L541" s="343"/>
      <c r="M541" s="343"/>
      <c r="N541" s="343"/>
      <c r="O541" s="343"/>
      <c r="P541" s="343"/>
      <c r="Q541" s="343"/>
      <c r="R541" s="343"/>
      <c r="S541" s="343"/>
      <c r="T541" s="343"/>
    </row>
    <row r="542" spans="2:20" x14ac:dyDescent="0.25">
      <c r="B542" s="343"/>
      <c r="C542" s="343"/>
      <c r="D542" s="343"/>
      <c r="E542" s="343"/>
      <c r="F542" s="343"/>
      <c r="G542" s="343"/>
      <c r="H542" s="343"/>
      <c r="I542" s="343"/>
      <c r="J542" s="343"/>
      <c r="K542" s="343"/>
      <c r="L542" s="343"/>
      <c r="M542" s="343"/>
      <c r="N542" s="343"/>
      <c r="O542" s="343"/>
      <c r="P542" s="343"/>
      <c r="Q542" s="343"/>
      <c r="R542" s="343"/>
      <c r="S542" s="343"/>
      <c r="T542" s="343"/>
    </row>
    <row r="543" spans="2:20" x14ac:dyDescent="0.25">
      <c r="B543" s="343"/>
      <c r="C543" s="343"/>
      <c r="D543" s="343"/>
      <c r="E543" s="343"/>
      <c r="F543" s="343"/>
      <c r="G543" s="343"/>
      <c r="H543" s="343"/>
      <c r="I543" s="343"/>
      <c r="J543" s="343"/>
      <c r="K543" s="343"/>
      <c r="L543" s="343"/>
      <c r="M543" s="343"/>
      <c r="N543" s="343"/>
      <c r="O543" s="343"/>
      <c r="P543" s="343"/>
      <c r="Q543" s="343"/>
      <c r="R543" s="343"/>
      <c r="S543" s="343"/>
      <c r="T543" s="343"/>
    </row>
    <row r="544" spans="2:20" x14ac:dyDescent="0.25">
      <c r="B544" s="343"/>
      <c r="C544" s="343"/>
      <c r="D544" s="343"/>
      <c r="E544" s="343"/>
      <c r="F544" s="343"/>
      <c r="G544" s="343"/>
      <c r="H544" s="343"/>
      <c r="I544" s="343"/>
      <c r="J544" s="343"/>
      <c r="K544" s="343"/>
      <c r="L544" s="343"/>
      <c r="M544" s="343"/>
      <c r="N544" s="343"/>
      <c r="O544" s="343"/>
      <c r="P544" s="343"/>
      <c r="Q544" s="343"/>
      <c r="R544" s="343"/>
      <c r="S544" s="343"/>
      <c r="T544" s="343"/>
    </row>
    <row r="545" spans="2:20" x14ac:dyDescent="0.25">
      <c r="B545" s="343"/>
      <c r="C545" s="343"/>
      <c r="D545" s="343"/>
      <c r="E545" s="343"/>
      <c r="F545" s="343"/>
      <c r="G545" s="343"/>
      <c r="H545" s="343"/>
      <c r="I545" s="343"/>
      <c r="J545" s="343"/>
      <c r="K545" s="343"/>
      <c r="L545" s="343"/>
      <c r="M545" s="343"/>
      <c r="N545" s="343"/>
      <c r="O545" s="343"/>
      <c r="P545" s="343"/>
      <c r="Q545" s="343"/>
      <c r="R545" s="343"/>
      <c r="S545" s="343"/>
      <c r="T545" s="343"/>
    </row>
    <row r="546" spans="2:20" x14ac:dyDescent="0.25">
      <c r="B546" s="343"/>
      <c r="C546" s="343"/>
      <c r="D546" s="343"/>
      <c r="E546" s="343"/>
      <c r="F546" s="343"/>
      <c r="G546" s="343"/>
      <c r="H546" s="343"/>
      <c r="I546" s="343"/>
      <c r="J546" s="343"/>
      <c r="K546" s="343"/>
      <c r="L546" s="343"/>
      <c r="M546" s="343"/>
      <c r="N546" s="343"/>
      <c r="O546" s="343"/>
      <c r="P546" s="343"/>
      <c r="Q546" s="343"/>
      <c r="R546" s="343"/>
      <c r="S546" s="343"/>
      <c r="T546" s="343"/>
    </row>
    <row r="547" spans="2:20" x14ac:dyDescent="0.25">
      <c r="B547" s="343"/>
      <c r="C547" s="343"/>
      <c r="D547" s="343"/>
      <c r="E547" s="343"/>
      <c r="F547" s="343"/>
      <c r="G547" s="343"/>
      <c r="H547" s="343"/>
      <c r="I547" s="343"/>
      <c r="J547" s="343"/>
      <c r="K547" s="343"/>
      <c r="L547" s="343"/>
      <c r="M547" s="343"/>
      <c r="N547" s="343"/>
      <c r="O547" s="343"/>
      <c r="P547" s="343"/>
      <c r="Q547" s="343"/>
      <c r="R547" s="343"/>
      <c r="S547" s="343"/>
      <c r="T547" s="343"/>
    </row>
    <row r="548" spans="2:20" x14ac:dyDescent="0.25">
      <c r="B548" s="343"/>
      <c r="C548" s="343"/>
      <c r="D548" s="343"/>
      <c r="E548" s="343"/>
      <c r="F548" s="343"/>
      <c r="G548" s="343"/>
      <c r="H548" s="343"/>
      <c r="I548" s="343"/>
      <c r="J548" s="343"/>
      <c r="K548" s="343"/>
      <c r="L548" s="343"/>
      <c r="M548" s="343"/>
      <c r="N548" s="343"/>
      <c r="O548" s="343"/>
      <c r="P548" s="343"/>
      <c r="Q548" s="343"/>
      <c r="R548" s="343"/>
      <c r="S548" s="343"/>
      <c r="T548" s="343"/>
    </row>
    <row r="549" spans="2:20" x14ac:dyDescent="0.25">
      <c r="B549" s="343"/>
      <c r="C549" s="343"/>
      <c r="D549" s="343"/>
      <c r="E549" s="343"/>
      <c r="F549" s="343"/>
      <c r="G549" s="343"/>
      <c r="H549" s="343"/>
      <c r="I549" s="343"/>
      <c r="J549" s="343"/>
      <c r="K549" s="343"/>
      <c r="L549" s="343"/>
      <c r="M549" s="343"/>
      <c r="N549" s="343"/>
      <c r="O549" s="343"/>
      <c r="P549" s="343"/>
      <c r="Q549" s="343"/>
      <c r="R549" s="343"/>
      <c r="S549" s="343"/>
      <c r="T549" s="343"/>
    </row>
    <row r="550" spans="2:20" x14ac:dyDescent="0.25">
      <c r="B550" s="343"/>
      <c r="C550" s="343"/>
      <c r="D550" s="343"/>
      <c r="E550" s="343"/>
      <c r="F550" s="343"/>
      <c r="G550" s="343"/>
      <c r="H550" s="343"/>
      <c r="I550" s="343"/>
      <c r="J550" s="343"/>
      <c r="K550" s="343"/>
      <c r="L550" s="343"/>
      <c r="M550" s="343"/>
      <c r="N550" s="343"/>
      <c r="O550" s="343"/>
      <c r="P550" s="343"/>
      <c r="Q550" s="343"/>
      <c r="R550" s="343"/>
      <c r="S550" s="343"/>
      <c r="T550" s="343"/>
    </row>
    <row r="551" spans="2:20" x14ac:dyDescent="0.25">
      <c r="B551" s="343"/>
      <c r="C551" s="343"/>
      <c r="D551" s="343"/>
      <c r="E551" s="343"/>
      <c r="F551" s="343"/>
      <c r="G551" s="343"/>
      <c r="H551" s="343"/>
      <c r="I551" s="343"/>
      <c r="J551" s="343"/>
      <c r="K551" s="343"/>
      <c r="L551" s="343"/>
      <c r="M551" s="343"/>
      <c r="N551" s="343"/>
      <c r="O551" s="343"/>
      <c r="P551" s="343"/>
      <c r="Q551" s="343"/>
      <c r="R551" s="343"/>
      <c r="S551" s="343"/>
      <c r="T551" s="343"/>
    </row>
    <row r="552" spans="2:20" x14ac:dyDescent="0.25">
      <c r="B552" s="343"/>
      <c r="C552" s="343"/>
      <c r="D552" s="343"/>
      <c r="E552" s="343"/>
      <c r="F552" s="343"/>
      <c r="G552" s="343"/>
      <c r="H552" s="343"/>
      <c r="I552" s="343"/>
      <c r="J552" s="343"/>
      <c r="K552" s="343"/>
      <c r="L552" s="343"/>
      <c r="M552" s="343"/>
      <c r="N552" s="343"/>
      <c r="O552" s="343"/>
      <c r="P552" s="343"/>
      <c r="Q552" s="343"/>
      <c r="R552" s="343"/>
      <c r="S552" s="343"/>
      <c r="T552" s="343"/>
    </row>
    <row r="553" spans="2:20" x14ac:dyDescent="0.25">
      <c r="M553" s="343"/>
      <c r="N553" s="343"/>
      <c r="O553" s="343"/>
      <c r="P553" s="343"/>
      <c r="Q553" s="343"/>
      <c r="R553" s="343"/>
      <c r="S553" s="343"/>
      <c r="T553" s="343"/>
    </row>
    <row r="554" spans="2:20" x14ac:dyDescent="0.25">
      <c r="M554" s="343"/>
      <c r="N554" s="343"/>
      <c r="O554" s="343"/>
      <c r="P554" s="343"/>
      <c r="Q554" s="343"/>
      <c r="R554" s="343"/>
      <c r="S554" s="343"/>
      <c r="T554" s="343"/>
    </row>
    <row r="555" spans="2:20" x14ac:dyDescent="0.25">
      <c r="M555" s="343"/>
      <c r="N555" s="343"/>
      <c r="O555" s="343"/>
      <c r="P555" s="343"/>
      <c r="Q555" s="343"/>
      <c r="R555" s="343"/>
      <c r="S555" s="343"/>
      <c r="T555" s="343"/>
    </row>
    <row r="556" spans="2:20" x14ac:dyDescent="0.25">
      <c r="M556" s="343"/>
      <c r="N556" s="343"/>
      <c r="O556" s="343"/>
      <c r="P556" s="343"/>
      <c r="Q556" s="343"/>
      <c r="R556" s="343"/>
      <c r="S556" s="343"/>
      <c r="T556" s="343"/>
    </row>
    <row r="557" spans="2:20" x14ac:dyDescent="0.25">
      <c r="M557" s="343"/>
      <c r="N557" s="343"/>
      <c r="O557" s="343"/>
      <c r="P557" s="343"/>
      <c r="Q557" s="343"/>
      <c r="R557" s="343"/>
      <c r="S557" s="343"/>
      <c r="T557" s="343"/>
    </row>
    <row r="558" spans="2:20" x14ac:dyDescent="0.25">
      <c r="M558" s="343"/>
      <c r="N558" s="343"/>
      <c r="O558" s="343"/>
      <c r="P558" s="343"/>
      <c r="Q558" s="343"/>
      <c r="R558" s="343"/>
      <c r="S558" s="343"/>
      <c r="T558" s="343"/>
    </row>
    <row r="559" spans="2:20" x14ac:dyDescent="0.25">
      <c r="M559" s="343"/>
      <c r="N559" s="343"/>
      <c r="O559" s="343"/>
      <c r="P559" s="343"/>
      <c r="Q559" s="343"/>
      <c r="R559" s="343"/>
      <c r="S559" s="343"/>
      <c r="T559" s="343"/>
    </row>
    <row r="560" spans="2:20" x14ac:dyDescent="0.25">
      <c r="M560" s="343"/>
      <c r="N560" s="343"/>
      <c r="O560" s="343"/>
      <c r="P560" s="343"/>
      <c r="Q560" s="343"/>
      <c r="R560" s="343"/>
      <c r="S560" s="343"/>
      <c r="T560" s="343"/>
    </row>
    <row r="561" spans="13:20" x14ac:dyDescent="0.25">
      <c r="M561" s="343"/>
      <c r="N561" s="343"/>
      <c r="O561" s="343"/>
      <c r="P561" s="343"/>
      <c r="Q561" s="343"/>
      <c r="R561" s="343"/>
      <c r="S561" s="343"/>
      <c r="T561" s="343"/>
    </row>
    <row r="562" spans="13:20" x14ac:dyDescent="0.25">
      <c r="M562" s="343"/>
      <c r="N562" s="343"/>
      <c r="O562" s="343"/>
      <c r="P562" s="343"/>
      <c r="Q562" s="343"/>
      <c r="R562" s="343"/>
      <c r="S562" s="343"/>
      <c r="T562" s="343"/>
    </row>
    <row r="563" spans="13:20" x14ac:dyDescent="0.25">
      <c r="M563" s="343"/>
      <c r="N563" s="343"/>
      <c r="O563" s="343"/>
      <c r="P563" s="343"/>
      <c r="Q563" s="343"/>
      <c r="R563" s="343"/>
      <c r="S563" s="343"/>
      <c r="T563" s="343"/>
    </row>
    <row r="564" spans="13:20" x14ac:dyDescent="0.25">
      <c r="M564" s="343"/>
      <c r="N564" s="343"/>
      <c r="O564" s="343"/>
      <c r="P564" s="343"/>
      <c r="Q564" s="343"/>
      <c r="R564" s="343"/>
      <c r="S564" s="343"/>
      <c r="T564" s="343"/>
    </row>
    <row r="565" spans="13:20" x14ac:dyDescent="0.25">
      <c r="M565" s="343"/>
      <c r="N565" s="343"/>
      <c r="O565" s="343"/>
      <c r="P565" s="343"/>
      <c r="Q565" s="343"/>
      <c r="R565" s="343"/>
      <c r="S565" s="343"/>
      <c r="T565" s="343"/>
    </row>
    <row r="566" spans="13:20" x14ac:dyDescent="0.25">
      <c r="M566" s="343"/>
      <c r="N566" s="343"/>
      <c r="O566" s="343"/>
      <c r="P566" s="343"/>
      <c r="Q566" s="343"/>
      <c r="R566" s="343"/>
      <c r="S566" s="343"/>
      <c r="T566" s="343"/>
    </row>
    <row r="567" spans="13:20" x14ac:dyDescent="0.25">
      <c r="M567" s="343"/>
      <c r="N567" s="343"/>
      <c r="O567" s="343"/>
      <c r="P567" s="343"/>
      <c r="Q567" s="343"/>
      <c r="R567" s="343"/>
      <c r="S567" s="343"/>
      <c r="T567" s="343"/>
    </row>
    <row r="568" spans="13:20" x14ac:dyDescent="0.25">
      <c r="M568" s="343"/>
      <c r="N568" s="343"/>
      <c r="O568" s="343"/>
      <c r="P568" s="343"/>
      <c r="Q568" s="343"/>
      <c r="R568" s="343"/>
      <c r="S568" s="343"/>
      <c r="T568" s="343"/>
    </row>
    <row r="569" spans="13:20" x14ac:dyDescent="0.25">
      <c r="M569" s="343"/>
      <c r="N569" s="343"/>
      <c r="O569" s="343"/>
      <c r="P569" s="343"/>
      <c r="Q569" s="343"/>
      <c r="R569" s="343"/>
      <c r="S569" s="343"/>
      <c r="T569" s="343"/>
    </row>
    <row r="570" spans="13:20" x14ac:dyDescent="0.25">
      <c r="M570" s="343"/>
      <c r="N570" s="343"/>
      <c r="O570" s="343"/>
      <c r="P570" s="343"/>
      <c r="Q570" s="343"/>
      <c r="R570" s="343"/>
      <c r="S570" s="343"/>
      <c r="T570" s="343"/>
    </row>
    <row r="571" spans="13:20" x14ac:dyDescent="0.25">
      <c r="M571" s="343"/>
      <c r="N571" s="343"/>
      <c r="O571" s="343"/>
      <c r="P571" s="343"/>
      <c r="Q571" s="343"/>
      <c r="R571" s="343"/>
      <c r="S571" s="343"/>
      <c r="T571" s="343"/>
    </row>
    <row r="572" spans="13:20" x14ac:dyDescent="0.25">
      <c r="M572" s="343"/>
      <c r="N572" s="343"/>
      <c r="O572" s="343"/>
      <c r="P572" s="343"/>
      <c r="Q572" s="343"/>
      <c r="R572" s="343"/>
      <c r="S572" s="343"/>
      <c r="T572" s="343"/>
    </row>
    <row r="573" spans="13:20" x14ac:dyDescent="0.25">
      <c r="M573" s="343"/>
      <c r="N573" s="343"/>
      <c r="O573" s="343"/>
      <c r="P573" s="343"/>
      <c r="Q573" s="343"/>
      <c r="R573" s="343"/>
      <c r="S573" s="343"/>
      <c r="T573" s="343"/>
    </row>
    <row r="574" spans="13:20" x14ac:dyDescent="0.25">
      <c r="M574" s="343"/>
      <c r="N574" s="343"/>
      <c r="O574" s="343"/>
      <c r="P574" s="343"/>
      <c r="Q574" s="343"/>
      <c r="R574" s="343"/>
      <c r="S574" s="343"/>
      <c r="T574" s="343"/>
    </row>
    <row r="575" spans="13:20" x14ac:dyDescent="0.25">
      <c r="M575" s="343"/>
      <c r="N575" s="343"/>
      <c r="O575" s="343"/>
      <c r="P575" s="343"/>
      <c r="Q575" s="343"/>
      <c r="R575" s="343"/>
      <c r="S575" s="343"/>
      <c r="T575" s="343"/>
    </row>
    <row r="576" spans="13:20" x14ac:dyDescent="0.25">
      <c r="M576" s="343"/>
      <c r="N576" s="343"/>
      <c r="O576" s="343"/>
      <c r="P576" s="343"/>
      <c r="Q576" s="343"/>
      <c r="R576" s="343"/>
      <c r="S576" s="343"/>
      <c r="T576" s="343"/>
    </row>
    <row r="577" spans="13:20" x14ac:dyDescent="0.25">
      <c r="M577" s="343"/>
      <c r="N577" s="343"/>
      <c r="O577" s="343"/>
      <c r="P577" s="343"/>
      <c r="Q577" s="343"/>
      <c r="R577" s="343"/>
      <c r="S577" s="343"/>
      <c r="T577" s="343"/>
    </row>
    <row r="578" spans="13:20" x14ac:dyDescent="0.25">
      <c r="M578" s="343"/>
      <c r="N578" s="343"/>
      <c r="O578" s="343"/>
      <c r="P578" s="343"/>
      <c r="Q578" s="343"/>
      <c r="R578" s="343"/>
      <c r="S578" s="343"/>
      <c r="T578" s="343"/>
    </row>
    <row r="579" spans="13:20" x14ac:dyDescent="0.25">
      <c r="M579" s="343"/>
      <c r="N579" s="343"/>
      <c r="O579" s="343"/>
      <c r="P579" s="343"/>
      <c r="Q579" s="343"/>
      <c r="R579" s="343"/>
      <c r="S579" s="343"/>
      <c r="T579" s="343"/>
    </row>
    <row r="580" spans="13:20" x14ac:dyDescent="0.25">
      <c r="M580" s="343"/>
      <c r="N580" s="343"/>
      <c r="O580" s="343"/>
      <c r="P580" s="343"/>
      <c r="Q580" s="343"/>
      <c r="R580" s="343"/>
      <c r="S580" s="343"/>
      <c r="T580" s="343"/>
    </row>
    <row r="581" spans="13:20" x14ac:dyDescent="0.25">
      <c r="M581" s="343"/>
      <c r="N581" s="343"/>
      <c r="O581" s="343"/>
      <c r="P581" s="343"/>
      <c r="Q581" s="343"/>
      <c r="R581" s="343"/>
      <c r="S581" s="343"/>
      <c r="T581" s="343"/>
    </row>
    <row r="582" spans="13:20" x14ac:dyDescent="0.25">
      <c r="M582" s="343"/>
      <c r="N582" s="343"/>
      <c r="O582" s="343"/>
      <c r="P582" s="343"/>
      <c r="Q582" s="343"/>
      <c r="R582" s="343"/>
      <c r="S582" s="343"/>
      <c r="T582" s="343"/>
    </row>
    <row r="583" spans="13:20" x14ac:dyDescent="0.25">
      <c r="M583" s="343"/>
      <c r="N583" s="343"/>
      <c r="O583" s="343"/>
      <c r="P583" s="343"/>
      <c r="Q583" s="343"/>
      <c r="R583" s="343"/>
      <c r="S583" s="343"/>
      <c r="T583" s="343"/>
    </row>
    <row r="584" spans="13:20" x14ac:dyDescent="0.25">
      <c r="M584" s="343"/>
      <c r="N584" s="343"/>
      <c r="O584" s="343"/>
      <c r="P584" s="343"/>
      <c r="Q584" s="343"/>
      <c r="R584" s="343"/>
      <c r="S584" s="343"/>
      <c r="T584" s="343"/>
    </row>
    <row r="585" spans="13:20" x14ac:dyDescent="0.25">
      <c r="M585" s="343"/>
      <c r="N585" s="343"/>
      <c r="O585" s="343"/>
      <c r="P585" s="343"/>
      <c r="Q585" s="343"/>
      <c r="R585" s="343"/>
      <c r="S585" s="343"/>
      <c r="T585" s="343"/>
    </row>
  </sheetData>
  <mergeCells count="25">
    <mergeCell ref="B1:H2"/>
    <mergeCell ref="B3:H3"/>
    <mergeCell ref="B4:F4"/>
    <mergeCell ref="B5:C5"/>
    <mergeCell ref="D5:F5"/>
    <mergeCell ref="G5:H5"/>
    <mergeCell ref="B135:F135"/>
    <mergeCell ref="G135:K135"/>
    <mergeCell ref="A48:A74"/>
    <mergeCell ref="B48:H48"/>
    <mergeCell ref="B6:C6"/>
    <mergeCell ref="D6:F6"/>
    <mergeCell ref="G6:H6"/>
    <mergeCell ref="B7:H7"/>
    <mergeCell ref="B21:H21"/>
    <mergeCell ref="I48:O48"/>
    <mergeCell ref="B75:H75"/>
    <mergeCell ref="B92:G92"/>
    <mergeCell ref="B117:F117"/>
    <mergeCell ref="A135:A151"/>
    <mergeCell ref="B152:G152"/>
    <mergeCell ref="A177:A200"/>
    <mergeCell ref="B177:F177"/>
    <mergeCell ref="B201:H201"/>
    <mergeCell ref="B218:E218"/>
  </mergeCells>
  <hyperlinks>
    <hyperlink ref="D5" r:id="rId1" xr:uid="{BBAE371D-F2D3-4C81-AFE0-EEC4EA673025}"/>
    <hyperlink ref="G5" r:id="rId2" xr:uid="{D63A9804-72AC-47E9-8424-5F23AC0AF00A}"/>
    <hyperlink ref="G5:H5" r:id="rId3" display="https://atlant-tat.com/" xr:uid="{63115179-71BF-4D85-BD23-A9A289DC1057}"/>
    <hyperlink ref="G6:H6" r:id="rId4" display="Скачать" xr:uid="{2C9906D6-BDBB-4C8D-9457-EEF6D2EB13C3}"/>
    <hyperlink ref="A20" location="'прайс расчетный'!B227" display="Муфта защитная для прохода ПЭ труб сквозь стену Ж/Б колодца" xr:uid="{BA8E0584-E839-4E37-A27B-53AD9A2F2416}"/>
    <hyperlink ref="A19" location="'прайс расчетный'!B236" display="Заглушка сварная удлиненная ПЭ100" xr:uid="{970F6CD2-F731-4D60-A4A3-6B28E2680A7D}"/>
    <hyperlink ref="A18" location="'прайс расчетный'!B195" display="Переход сварной  ПЭ 100 " xr:uid="{96CEC857-6FB8-42D2-A1FA-91A92EA42A7A}"/>
    <hyperlink ref="A17" location="'прайс расчетный'!B170" display="Крестовина сварная ПЭ 100" xr:uid="{39FC5474-7AC7-42C5-A3BA-133CC95E79A5}"/>
    <hyperlink ref="A16" location="'прайс расчетный'!G153" display="Крестовина сварная 45° ПЭ 100" xr:uid="{51D6201C-0B35-48BE-91F2-CE269C5F9536}"/>
    <hyperlink ref="A15" location="'прайс расчетный'!B153" display="Тройник сварной 45°-60° Y-образный ПЭ 100" xr:uid="{D9D762FD-E44E-4284-B892-3D811888A913}"/>
    <hyperlink ref="A14" location="'прайс расчетный'!B135" display="Тройник сварной редукционный ПЭ 100" xr:uid="{35C28A37-4FEC-4D0B-85B1-61392D112498}"/>
    <hyperlink ref="A13" location="'прайс расчетный'!B110" display="Тройник сварной равнопроходной" xr:uid="{383A6ADB-39ED-4908-AFC0-FFFCAD06EDF6}"/>
    <hyperlink ref="A12" location="'прайс расчетный'!B93" display="'прайс расчетный'!B93" xr:uid="{9834B73A-C533-407F-A10E-1D02190C5387}"/>
    <hyperlink ref="A11" location="'прайс расчетный'!I76" display="'прайс расчетный'!I76" xr:uid="{FC709F2B-21CF-406C-9F3E-A72B9C14AD37}"/>
    <hyperlink ref="A10" location="'прайс расчетный'!B70" display="'прайс расчетный'!B70" xr:uid="{D909CF42-57CC-47D3-A301-3FAAE8F9EA6A}"/>
    <hyperlink ref="A9" location="'прайс расчетный'!B44" display="Втулка сварная удлиненная ПЭ 100" xr:uid="{124E5EC2-A216-498A-B000-62E3A3BCF7D9}"/>
  </hyperlinks>
  <pageMargins left="0.7" right="0.7" top="0.75" bottom="0.75" header="0.3" footer="0.3"/>
  <pageSetup paperSize="9" orientation="portrait" r:id="rId5"/>
  <drawing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68206-AF15-4996-A545-48523EC9713A}">
  <sheetPr>
    <tabColor rgb="FF5BD76D"/>
    <pageSetUpPr fitToPage="1"/>
  </sheetPr>
  <dimension ref="A1:Y906"/>
  <sheetViews>
    <sheetView zoomScale="85" zoomScaleNormal="85" zoomScaleSheetLayoutView="85" workbookViewId="0">
      <selection activeCell="C2" sqref="C2:E2"/>
    </sheetView>
  </sheetViews>
  <sheetFormatPr defaultColWidth="14.42578125" defaultRowHeight="15" customHeight="1" x14ac:dyDescent="0.25"/>
  <cols>
    <col min="1" max="1" width="2.140625" style="1" customWidth="1"/>
    <col min="2" max="2" width="38" style="1" customWidth="1"/>
    <col min="3" max="3" width="40.85546875" style="1" customWidth="1"/>
    <col min="4" max="4" width="32.5703125" style="1" customWidth="1"/>
    <col min="5" max="5" width="45.42578125" style="1" customWidth="1"/>
    <col min="6" max="6" width="13.7109375" style="1" customWidth="1"/>
    <col min="7" max="7" width="16.42578125" style="1" customWidth="1"/>
    <col min="8" max="8" width="12.42578125" style="1" customWidth="1"/>
    <col min="9" max="11" width="15.42578125" style="1" customWidth="1"/>
    <col min="12" max="13" width="13.42578125" style="1" customWidth="1"/>
    <col min="14" max="25" width="9.28515625" style="1" customWidth="1"/>
    <col min="26" max="16384" width="14.42578125" style="1"/>
  </cols>
  <sheetData>
    <row r="1" spans="1:25" ht="8.25" customHeight="1" thickBot="1" x14ac:dyDescent="0.3">
      <c r="A1" s="2"/>
      <c r="B1" s="2"/>
      <c r="C1" s="2"/>
      <c r="D1" s="2"/>
      <c r="E1" s="2"/>
      <c r="F1" s="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60.75" customHeight="1" thickBot="1" x14ac:dyDescent="0.3">
      <c r="A2" s="2"/>
      <c r="B2" s="24"/>
      <c r="C2" s="749" t="s">
        <v>28</v>
      </c>
      <c r="D2" s="750"/>
      <c r="E2" s="75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8.75" customHeight="1" thickBot="1" x14ac:dyDescent="0.3">
      <c r="A3" s="2"/>
      <c r="B3" s="28"/>
      <c r="C3" s="27" t="s">
        <v>31</v>
      </c>
      <c r="D3" s="26" t="s">
        <v>30</v>
      </c>
      <c r="E3" s="25" t="s">
        <v>29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9.5" thickBot="1" x14ac:dyDescent="0.35">
      <c r="A4" s="19"/>
      <c r="B4" s="24"/>
      <c r="C4" s="23" t="s">
        <v>27</v>
      </c>
      <c r="D4" s="22" t="s">
        <v>26</v>
      </c>
      <c r="E4" s="257" t="s">
        <v>744</v>
      </c>
      <c r="F4" s="1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8.75" customHeight="1" thickBot="1" x14ac:dyDescent="0.35">
      <c r="A5" s="19"/>
      <c r="B5" s="14"/>
      <c r="C5" s="754" t="s">
        <v>20</v>
      </c>
      <c r="D5" s="755"/>
      <c r="E5" s="756"/>
      <c r="F5" s="1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8.75" customHeight="1" x14ac:dyDescent="0.3">
      <c r="A6" s="19"/>
      <c r="B6" s="14"/>
      <c r="C6" s="13" t="s">
        <v>25</v>
      </c>
      <c r="D6" s="12" t="s">
        <v>18</v>
      </c>
      <c r="E6" s="11">
        <v>101085</v>
      </c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8.75" customHeight="1" x14ac:dyDescent="0.3">
      <c r="A7" s="19"/>
      <c r="B7" s="14"/>
      <c r="C7" s="9" t="s">
        <v>24</v>
      </c>
      <c r="D7" s="21" t="s">
        <v>16</v>
      </c>
      <c r="E7" s="20">
        <v>131330</v>
      </c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8.75" customHeight="1" x14ac:dyDescent="0.3">
      <c r="A8" s="19"/>
      <c r="B8" s="14"/>
      <c r="C8" s="13" t="s">
        <v>23</v>
      </c>
      <c r="D8" s="12" t="s">
        <v>14</v>
      </c>
      <c r="E8" s="11">
        <v>156055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8.75" customHeight="1" x14ac:dyDescent="0.3">
      <c r="A9" s="19"/>
      <c r="B9" s="14"/>
      <c r="C9" s="9" t="s">
        <v>22</v>
      </c>
      <c r="D9" s="21" t="s">
        <v>12</v>
      </c>
      <c r="E9" s="20">
        <v>185035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8.75" customHeight="1" thickBot="1" x14ac:dyDescent="0.35">
      <c r="A10" s="19"/>
      <c r="B10" s="14"/>
      <c r="C10" s="13" t="s">
        <v>21</v>
      </c>
      <c r="D10" s="12" t="s">
        <v>10</v>
      </c>
      <c r="E10" s="11">
        <v>218750</v>
      </c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8.75" customHeight="1" thickBot="1" x14ac:dyDescent="0.35">
      <c r="A11" s="19"/>
      <c r="B11" s="14"/>
      <c r="C11" s="757" t="s">
        <v>20</v>
      </c>
      <c r="D11" s="758"/>
      <c r="E11" s="759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8.75" customHeight="1" x14ac:dyDescent="0.3">
      <c r="A12" s="19"/>
      <c r="B12" s="14"/>
      <c r="C12" s="13" t="s">
        <v>19</v>
      </c>
      <c r="D12" s="12" t="s">
        <v>18</v>
      </c>
      <c r="E12" s="11">
        <v>109296.00000000001</v>
      </c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8.75" customHeight="1" x14ac:dyDescent="0.3">
      <c r="A13" s="19"/>
      <c r="B13" s="14"/>
      <c r="C13" s="9" t="s">
        <v>17</v>
      </c>
      <c r="D13" s="21" t="s">
        <v>16</v>
      </c>
      <c r="E13" s="20">
        <v>148258</v>
      </c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8.75" customHeight="1" x14ac:dyDescent="0.3">
      <c r="A14" s="19"/>
      <c r="B14" s="14"/>
      <c r="C14" s="13" t="s">
        <v>15</v>
      </c>
      <c r="D14" s="12" t="s">
        <v>14</v>
      </c>
      <c r="E14" s="11">
        <v>180389.00000000003</v>
      </c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8.75" customHeight="1" x14ac:dyDescent="0.3">
      <c r="A15" s="19"/>
      <c r="B15" s="14"/>
      <c r="C15" s="9" t="s">
        <v>13</v>
      </c>
      <c r="D15" s="21" t="s">
        <v>12</v>
      </c>
      <c r="E15" s="20">
        <v>207207.00000000003</v>
      </c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8.75" customHeight="1" thickBot="1" x14ac:dyDescent="0.35">
      <c r="A16" s="19"/>
      <c r="B16" s="14"/>
      <c r="C16" s="13" t="s">
        <v>11</v>
      </c>
      <c r="D16" s="12" t="s">
        <v>10</v>
      </c>
      <c r="E16" s="11">
        <v>242137.50000000003</v>
      </c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8.75" customHeight="1" x14ac:dyDescent="0.3">
      <c r="A17" s="19"/>
      <c r="B17" s="14"/>
      <c r="C17" s="760" t="s">
        <v>9</v>
      </c>
      <c r="D17" s="761"/>
      <c r="E17" s="762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8.75" customHeight="1" x14ac:dyDescent="0.3">
      <c r="A18" s="19"/>
      <c r="B18" s="14"/>
      <c r="C18" s="13" t="s">
        <v>8</v>
      </c>
      <c r="D18" s="12"/>
      <c r="E18" s="11">
        <v>13685</v>
      </c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8.75" customHeight="1" x14ac:dyDescent="0.3">
      <c r="A19" s="19"/>
      <c r="B19" s="14"/>
      <c r="C19" s="9" t="s">
        <v>7</v>
      </c>
      <c r="D19" s="21"/>
      <c r="E19" s="20">
        <v>1150</v>
      </c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8.75" customHeight="1" x14ac:dyDescent="0.3">
      <c r="A20" s="19"/>
      <c r="B20" s="14"/>
      <c r="C20" s="18" t="s">
        <v>6</v>
      </c>
      <c r="D20" s="17" t="s">
        <v>5</v>
      </c>
      <c r="E20" s="16">
        <v>3450</v>
      </c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8.75" customHeight="1" x14ac:dyDescent="0.25">
      <c r="A21" s="2"/>
      <c r="B21" s="14"/>
      <c r="C21" s="763" t="s">
        <v>4</v>
      </c>
      <c r="D21" s="764"/>
      <c r="E21" s="765"/>
      <c r="F21" s="2"/>
      <c r="G21" s="2"/>
      <c r="H21" s="2"/>
      <c r="I21" s="2"/>
      <c r="J21" s="2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8.75" customHeight="1" x14ac:dyDescent="0.25">
      <c r="A22" s="2"/>
      <c r="B22" s="14"/>
      <c r="C22" s="13" t="s">
        <v>3</v>
      </c>
      <c r="D22" s="12"/>
      <c r="E22" s="11">
        <v>6000</v>
      </c>
      <c r="F22" s="2"/>
      <c r="G22" s="2"/>
      <c r="H22" s="2"/>
      <c r="I22" s="2"/>
      <c r="J22" s="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8.75" customHeight="1" thickBot="1" x14ac:dyDescent="0.3">
      <c r="A23" s="2"/>
      <c r="B23" s="10"/>
      <c r="C23" s="256" t="s">
        <v>2</v>
      </c>
      <c r="D23" s="8"/>
      <c r="E23" s="7">
        <v>10000</v>
      </c>
      <c r="F23" s="2"/>
      <c r="G23" s="2"/>
      <c r="H23" s="2"/>
      <c r="I23" s="2"/>
      <c r="J23" s="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8.75" customHeight="1" x14ac:dyDescent="0.25">
      <c r="A24" s="2"/>
      <c r="B24" s="752" t="s">
        <v>1</v>
      </c>
      <c r="C24" s="752"/>
      <c r="D24" s="752"/>
      <c r="E24" s="752"/>
      <c r="F24" s="2"/>
      <c r="G24" s="2"/>
      <c r="H24" s="2"/>
      <c r="I24" s="2"/>
      <c r="J24" s="2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8.75" customHeight="1" x14ac:dyDescent="0.25">
      <c r="A25" s="2"/>
      <c r="B25" s="753" t="s">
        <v>0</v>
      </c>
      <c r="C25" s="753"/>
      <c r="D25" s="753"/>
      <c r="E25" s="753"/>
      <c r="F25" s="2"/>
      <c r="G25" s="2"/>
      <c r="H25" s="2"/>
      <c r="I25" s="2"/>
      <c r="J25" s="2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8.75" customHeight="1" x14ac:dyDescent="0.25">
      <c r="A26" s="2"/>
      <c r="B26" s="2"/>
      <c r="C26" s="2"/>
      <c r="D26" s="6"/>
      <c r="E26" s="2"/>
      <c r="F26" s="2"/>
      <c r="G26" s="2"/>
      <c r="H26" s="2"/>
      <c r="I26" s="2"/>
      <c r="J26" s="2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8.75" customHeight="1" x14ac:dyDescent="0.25">
      <c r="A27" s="2"/>
      <c r="B27" s="2"/>
      <c r="C27" s="2"/>
      <c r="D27" s="6"/>
      <c r="E27" s="2"/>
      <c r="F27" s="2"/>
      <c r="G27" s="2"/>
      <c r="H27" s="2"/>
      <c r="I27" s="2"/>
      <c r="J27" s="2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8.75" customHeight="1" x14ac:dyDescent="0.25">
      <c r="A28" s="2"/>
      <c r="B28" s="2"/>
      <c r="C28" s="2"/>
      <c r="D28" s="6"/>
      <c r="E28" s="2"/>
      <c r="F28" s="2"/>
      <c r="G28" s="2"/>
      <c r="H28" s="2"/>
      <c r="I28" s="2"/>
      <c r="J28" s="2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8.75" customHeight="1" x14ac:dyDescent="0.25">
      <c r="A29" s="2"/>
      <c r="B29" s="2"/>
      <c r="C29" s="2"/>
      <c r="D29" s="6"/>
      <c r="E29" s="2"/>
      <c r="F29" s="2"/>
      <c r="G29" s="2"/>
      <c r="H29" s="2"/>
      <c r="I29" s="2"/>
      <c r="J29" s="2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8.75" customHeight="1" x14ac:dyDescent="0.25">
      <c r="A30" s="2"/>
      <c r="B30" s="2"/>
      <c r="C30" s="2"/>
      <c r="D30" s="6"/>
      <c r="E30" s="2"/>
      <c r="F30" s="2"/>
      <c r="G30" s="2"/>
      <c r="H30" s="2"/>
      <c r="I30" s="2"/>
      <c r="J30" s="2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8.75" customHeight="1" x14ac:dyDescent="0.25">
      <c r="A31" s="2"/>
      <c r="B31" s="2"/>
      <c r="C31" s="2"/>
      <c r="D31" s="6"/>
      <c r="E31" s="2"/>
      <c r="F31" s="2"/>
      <c r="G31" s="2"/>
      <c r="H31" s="2"/>
      <c r="I31" s="2"/>
      <c r="J31" s="2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8.75" customHeight="1" x14ac:dyDescent="0.25">
      <c r="A32" s="2"/>
      <c r="B32" s="2"/>
      <c r="C32" s="2"/>
      <c r="D32" s="6"/>
      <c r="E32" s="2"/>
      <c r="F32" s="2"/>
      <c r="G32" s="2"/>
      <c r="H32" s="2"/>
      <c r="I32" s="2"/>
      <c r="J32" s="2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8.75" customHeight="1" x14ac:dyDescent="0.25">
      <c r="A33" s="2"/>
      <c r="B33" s="2"/>
      <c r="C33" s="2"/>
      <c r="D33" s="6"/>
      <c r="E33" s="2"/>
      <c r="F33" s="2"/>
      <c r="G33" s="2"/>
      <c r="H33" s="2"/>
      <c r="I33" s="2"/>
      <c r="J33" s="2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8.75" customHeight="1" x14ac:dyDescent="0.25">
      <c r="A34" s="2"/>
      <c r="B34" s="2"/>
      <c r="C34" s="2"/>
      <c r="D34" s="6"/>
      <c r="E34" s="2"/>
      <c r="F34" s="2"/>
      <c r="G34" s="2"/>
      <c r="H34" s="2"/>
      <c r="I34" s="2"/>
      <c r="J34" s="2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8.75" customHeight="1" x14ac:dyDescent="0.25">
      <c r="A35" s="2"/>
      <c r="B35" s="2"/>
      <c r="C35" s="2"/>
      <c r="D35" s="6"/>
      <c r="E35" s="2"/>
      <c r="F35" s="2"/>
      <c r="G35" s="2"/>
      <c r="H35" s="2"/>
      <c r="I35" s="2"/>
      <c r="J35" s="2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8.75" customHeight="1" x14ac:dyDescent="0.25">
      <c r="A36" s="2"/>
      <c r="B36" s="2"/>
      <c r="C36" s="2"/>
      <c r="D36" s="6"/>
      <c r="E36" s="2"/>
      <c r="F36" s="2"/>
      <c r="G36" s="2"/>
      <c r="H36" s="2"/>
      <c r="I36" s="2"/>
      <c r="J36" s="2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8.75" customHeight="1" x14ac:dyDescent="0.25">
      <c r="A37" s="2"/>
      <c r="B37" s="2"/>
      <c r="C37" s="2"/>
      <c r="D37" s="6"/>
      <c r="E37" s="2"/>
      <c r="F37" s="2"/>
      <c r="G37" s="2"/>
      <c r="H37" s="2"/>
      <c r="I37" s="2"/>
      <c r="J37" s="2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8.75" customHeight="1" x14ac:dyDescent="0.25">
      <c r="A38" s="2"/>
      <c r="B38" s="2"/>
      <c r="C38" s="2"/>
      <c r="D38" s="6"/>
      <c r="E38" s="2"/>
      <c r="F38" s="2"/>
      <c r="G38" s="2"/>
      <c r="H38" s="2"/>
      <c r="I38" s="2"/>
      <c r="J38" s="2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8.75" customHeight="1" x14ac:dyDescent="0.25">
      <c r="A39" s="2"/>
      <c r="B39" s="2"/>
      <c r="C39" s="2"/>
      <c r="D39" s="6"/>
      <c r="E39" s="2"/>
      <c r="F39" s="2"/>
      <c r="G39" s="2"/>
      <c r="H39" s="2"/>
      <c r="I39" s="2"/>
      <c r="J39" s="2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8.75" customHeight="1" x14ac:dyDescent="0.25">
      <c r="A40" s="2"/>
      <c r="B40" s="2"/>
      <c r="C40" s="2"/>
      <c r="D40" s="6"/>
      <c r="E40" s="2"/>
      <c r="F40" s="2"/>
      <c r="G40" s="2"/>
      <c r="H40" s="2"/>
      <c r="I40" s="2"/>
      <c r="J40" s="2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8.75" customHeight="1" x14ac:dyDescent="0.25">
      <c r="A41" s="2"/>
      <c r="B41" s="2"/>
      <c r="C41" s="2"/>
      <c r="D41" s="6"/>
      <c r="E41" s="2"/>
      <c r="F41" s="2"/>
      <c r="G41" s="2"/>
      <c r="H41" s="2"/>
      <c r="I41" s="2"/>
      <c r="J41" s="2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8.75" customHeight="1" x14ac:dyDescent="0.25">
      <c r="A42" s="2"/>
      <c r="B42" s="2"/>
      <c r="C42" s="2"/>
      <c r="D42" s="6"/>
      <c r="E42" s="2"/>
      <c r="F42" s="2"/>
      <c r="G42" s="2"/>
      <c r="H42" s="2"/>
      <c r="I42" s="2"/>
      <c r="J42" s="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8.75" customHeight="1" x14ac:dyDescent="0.25">
      <c r="A43" s="2"/>
      <c r="B43" s="2"/>
      <c r="C43" s="2"/>
      <c r="D43" s="6"/>
      <c r="E43" s="2"/>
      <c r="F43" s="2"/>
      <c r="G43" s="2"/>
      <c r="H43" s="2"/>
      <c r="I43" s="2"/>
      <c r="J43" s="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8.75" customHeight="1" x14ac:dyDescent="0.25">
      <c r="A44" s="2"/>
      <c r="B44" s="2"/>
      <c r="C44" s="2"/>
      <c r="D44" s="6"/>
      <c r="E44" s="2"/>
      <c r="F44" s="2"/>
      <c r="G44" s="2"/>
      <c r="H44" s="2"/>
      <c r="I44" s="2"/>
      <c r="J44" s="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8.75" customHeight="1" x14ac:dyDescent="0.25">
      <c r="A45" s="2"/>
      <c r="B45" s="2"/>
      <c r="C45" s="2"/>
      <c r="D45" s="6"/>
      <c r="E45" s="2"/>
      <c r="F45" s="2"/>
      <c r="G45" s="2"/>
      <c r="H45" s="2"/>
      <c r="I45" s="2"/>
      <c r="J45" s="2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8.75" customHeight="1" x14ac:dyDescent="0.25">
      <c r="A46" s="2"/>
      <c r="B46" s="2"/>
      <c r="C46" s="2"/>
      <c r="D46" s="6"/>
      <c r="E46" s="2"/>
      <c r="F46" s="2"/>
      <c r="G46" s="2"/>
      <c r="H46" s="2"/>
      <c r="I46" s="2"/>
      <c r="J46" s="2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8.75" customHeight="1" x14ac:dyDescent="0.25">
      <c r="A47" s="2"/>
      <c r="B47" s="2"/>
      <c r="C47" s="2"/>
      <c r="D47" s="6"/>
      <c r="E47" s="2"/>
      <c r="F47" s="2"/>
      <c r="G47" s="2"/>
      <c r="H47" s="2"/>
      <c r="I47" s="2"/>
      <c r="J47" s="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8.75" customHeight="1" x14ac:dyDescent="0.25">
      <c r="A48" s="2"/>
      <c r="B48" s="2"/>
      <c r="C48" s="2"/>
      <c r="D48" s="6"/>
      <c r="E48" s="2"/>
      <c r="F48" s="2"/>
      <c r="G48" s="2"/>
      <c r="H48" s="2"/>
      <c r="I48" s="2"/>
      <c r="J48" s="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8.75" customHeight="1" x14ac:dyDescent="0.25">
      <c r="A49" s="2"/>
      <c r="B49" s="2"/>
      <c r="C49" s="2"/>
      <c r="D49" s="6"/>
      <c r="E49" s="2"/>
      <c r="F49" s="2"/>
      <c r="G49" s="2"/>
      <c r="H49" s="2"/>
      <c r="I49" s="2"/>
      <c r="J49" s="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8.75" customHeight="1" x14ac:dyDescent="0.25">
      <c r="A50" s="2"/>
      <c r="B50" s="2"/>
      <c r="C50" s="2"/>
      <c r="D50" s="6"/>
      <c r="E50" s="2"/>
      <c r="F50" s="2"/>
      <c r="G50" s="2"/>
      <c r="H50" s="2"/>
      <c r="I50" s="2"/>
      <c r="J50" s="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8.75" customHeight="1" x14ac:dyDescent="0.25">
      <c r="A51" s="2"/>
      <c r="B51" s="2"/>
      <c r="C51" s="2"/>
      <c r="D51" s="6"/>
      <c r="E51" s="2"/>
      <c r="F51" s="2"/>
      <c r="G51" s="2"/>
      <c r="H51" s="2"/>
      <c r="I51" s="2"/>
      <c r="J51" s="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8.75" customHeight="1" x14ac:dyDescent="0.25">
      <c r="A52" s="2"/>
      <c r="B52" s="2"/>
      <c r="C52" s="2"/>
      <c r="D52" s="6"/>
      <c r="E52" s="2"/>
      <c r="F52" s="2"/>
      <c r="G52" s="2"/>
      <c r="H52" s="2"/>
      <c r="I52" s="2"/>
      <c r="J52" s="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8.75" customHeight="1" x14ac:dyDescent="0.25">
      <c r="A53" s="2"/>
      <c r="B53" s="2"/>
      <c r="C53" s="2"/>
      <c r="D53" s="6"/>
      <c r="E53" s="2"/>
      <c r="F53" s="2"/>
      <c r="G53" s="2"/>
      <c r="H53" s="2"/>
      <c r="I53" s="2"/>
      <c r="J53" s="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8.75" customHeight="1" x14ac:dyDescent="0.25">
      <c r="A54" s="2"/>
      <c r="B54" s="2"/>
      <c r="C54" s="2"/>
      <c r="D54" s="6"/>
      <c r="E54" s="2"/>
      <c r="F54" s="2"/>
      <c r="G54" s="2"/>
      <c r="H54" s="2"/>
      <c r="I54" s="2"/>
      <c r="J54" s="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8.75" customHeight="1" x14ac:dyDescent="0.25">
      <c r="A55" s="2"/>
      <c r="B55" s="2"/>
      <c r="C55" s="2"/>
      <c r="D55" s="6"/>
      <c r="E55" s="2"/>
      <c r="F55" s="2"/>
      <c r="G55" s="2"/>
      <c r="H55" s="2"/>
      <c r="I55" s="2"/>
      <c r="J55" s="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8.75" customHeight="1" x14ac:dyDescent="0.25">
      <c r="A56" s="2"/>
      <c r="B56" s="2"/>
      <c r="C56" s="2"/>
      <c r="D56" s="6"/>
      <c r="E56" s="2"/>
      <c r="F56" s="2"/>
      <c r="G56" s="2"/>
      <c r="H56" s="2"/>
      <c r="I56" s="2"/>
      <c r="J56" s="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8.75" customHeight="1" x14ac:dyDescent="0.25">
      <c r="A57" s="2"/>
      <c r="B57" s="2"/>
      <c r="C57" s="2"/>
      <c r="D57" s="6"/>
      <c r="E57" s="2"/>
      <c r="F57" s="2"/>
      <c r="G57" s="2"/>
      <c r="H57" s="2"/>
      <c r="I57" s="2"/>
      <c r="J57" s="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8.75" customHeight="1" x14ac:dyDescent="0.25">
      <c r="A58" s="2"/>
      <c r="B58" s="2"/>
      <c r="C58" s="2"/>
      <c r="D58" s="6"/>
      <c r="E58" s="2"/>
      <c r="F58" s="2"/>
      <c r="G58" s="2"/>
      <c r="H58" s="2"/>
      <c r="I58" s="2"/>
      <c r="J58" s="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8.75" customHeight="1" x14ac:dyDescent="0.25">
      <c r="A59" s="2"/>
      <c r="B59" s="2"/>
      <c r="C59" s="2"/>
      <c r="D59" s="6"/>
      <c r="E59" s="2"/>
      <c r="F59" s="2"/>
      <c r="G59" s="2"/>
      <c r="H59" s="2"/>
      <c r="I59" s="2"/>
      <c r="J59" s="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8.75" customHeight="1" x14ac:dyDescent="0.25">
      <c r="A60" s="2"/>
      <c r="B60" s="2"/>
      <c r="C60" s="2"/>
      <c r="D60" s="6"/>
      <c r="E60" s="2"/>
      <c r="F60" s="2"/>
      <c r="G60" s="2"/>
      <c r="H60" s="2"/>
      <c r="I60" s="2"/>
      <c r="J60" s="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8.75" customHeight="1" x14ac:dyDescent="0.25">
      <c r="A61" s="3"/>
      <c r="B61" s="2"/>
      <c r="C61" s="3"/>
      <c r="D61" s="4"/>
      <c r="E61" s="2"/>
      <c r="F61" s="2"/>
      <c r="G61" s="2"/>
      <c r="H61" s="2"/>
      <c r="I61" s="2"/>
      <c r="J61" s="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8.75" customHeight="1" x14ac:dyDescent="0.25">
      <c r="A62" s="3"/>
      <c r="B62" s="2"/>
      <c r="C62" s="3"/>
      <c r="D62" s="4"/>
      <c r="E62" s="2"/>
      <c r="F62" s="2"/>
      <c r="G62" s="2"/>
      <c r="H62" s="2"/>
      <c r="I62" s="2"/>
      <c r="J62" s="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8.75" customHeight="1" x14ac:dyDescent="0.25">
      <c r="A63" s="3"/>
      <c r="B63" s="2"/>
      <c r="C63" s="3"/>
      <c r="D63" s="4"/>
      <c r="E63" s="2"/>
      <c r="F63" s="2"/>
      <c r="G63" s="2"/>
      <c r="H63" s="2"/>
      <c r="I63" s="2"/>
      <c r="J63" s="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8.75" customHeight="1" x14ac:dyDescent="0.25">
      <c r="A64" s="3"/>
      <c r="B64" s="2"/>
      <c r="C64" s="3"/>
      <c r="D64" s="4"/>
      <c r="E64" s="2"/>
      <c r="F64" s="2"/>
      <c r="G64" s="2"/>
      <c r="H64" s="2"/>
      <c r="I64" s="2"/>
      <c r="J64" s="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8.75" customHeight="1" x14ac:dyDescent="0.25">
      <c r="A65" s="3"/>
      <c r="B65" s="2"/>
      <c r="C65" s="3"/>
      <c r="D65" s="4"/>
      <c r="E65" s="2"/>
      <c r="F65" s="2"/>
      <c r="G65" s="2"/>
      <c r="H65" s="2"/>
      <c r="I65" s="2"/>
      <c r="J65" s="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8.75" customHeight="1" x14ac:dyDescent="0.25">
      <c r="A66" s="3"/>
      <c r="B66" s="2"/>
      <c r="C66" s="3"/>
      <c r="D66" s="4"/>
      <c r="E66" s="2"/>
      <c r="F66" s="2"/>
      <c r="G66" s="2"/>
      <c r="H66" s="2"/>
      <c r="I66" s="2"/>
      <c r="J66" s="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8.75" customHeight="1" x14ac:dyDescent="0.25">
      <c r="A67" s="3"/>
      <c r="B67" s="2"/>
      <c r="C67" s="3"/>
      <c r="D67" s="4"/>
      <c r="E67" s="2"/>
      <c r="F67" s="2"/>
      <c r="G67" s="2"/>
      <c r="H67" s="2"/>
      <c r="I67" s="2"/>
      <c r="J67" s="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8.75" customHeight="1" x14ac:dyDescent="0.25">
      <c r="A68" s="3"/>
      <c r="B68" s="2"/>
      <c r="C68" s="3"/>
      <c r="D68" s="4"/>
      <c r="E68" s="2"/>
      <c r="F68" s="2"/>
      <c r="G68" s="2"/>
      <c r="H68" s="2"/>
      <c r="I68" s="2"/>
      <c r="J68" s="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8.75" customHeight="1" x14ac:dyDescent="0.25">
      <c r="A69" s="3"/>
      <c r="B69" s="2"/>
      <c r="C69" s="3"/>
      <c r="D69" s="4"/>
      <c r="E69" s="2"/>
      <c r="F69" s="2"/>
      <c r="G69" s="2"/>
      <c r="H69" s="2"/>
      <c r="I69" s="2"/>
      <c r="J69" s="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8.75" customHeight="1" x14ac:dyDescent="0.25">
      <c r="A70" s="3"/>
      <c r="B70" s="2"/>
      <c r="C70" s="3"/>
      <c r="D70" s="4"/>
      <c r="E70" s="2"/>
      <c r="F70" s="2"/>
      <c r="G70" s="2"/>
      <c r="H70" s="2"/>
      <c r="I70" s="2"/>
      <c r="J70" s="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8.75" customHeight="1" x14ac:dyDescent="0.25">
      <c r="A71" s="3"/>
      <c r="B71" s="2"/>
      <c r="C71" s="3"/>
      <c r="D71" s="4"/>
      <c r="E71" s="2"/>
      <c r="F71" s="2"/>
      <c r="G71" s="2"/>
      <c r="H71" s="2"/>
      <c r="I71" s="2"/>
      <c r="J71" s="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8.75" customHeight="1" x14ac:dyDescent="0.25">
      <c r="A72" s="3"/>
      <c r="B72" s="2"/>
      <c r="C72" s="3"/>
      <c r="D72" s="4"/>
      <c r="E72" s="2"/>
      <c r="F72" s="2"/>
      <c r="G72" s="2"/>
      <c r="H72" s="2"/>
      <c r="I72" s="2"/>
      <c r="J72" s="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8.75" customHeight="1" x14ac:dyDescent="0.25">
      <c r="A73" s="3"/>
      <c r="B73" s="2"/>
      <c r="C73" s="3"/>
      <c r="D73" s="4"/>
      <c r="E73" s="2"/>
      <c r="F73" s="2"/>
      <c r="G73" s="2"/>
      <c r="H73" s="2"/>
      <c r="I73" s="2"/>
      <c r="J73" s="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8.75" customHeight="1" x14ac:dyDescent="0.25">
      <c r="A74" s="3"/>
      <c r="B74" s="2"/>
      <c r="C74" s="3"/>
      <c r="D74" s="4"/>
      <c r="E74" s="2"/>
      <c r="F74" s="2"/>
      <c r="G74" s="2"/>
      <c r="H74" s="2"/>
      <c r="I74" s="2"/>
      <c r="J74" s="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8.75" customHeight="1" x14ac:dyDescent="0.25">
      <c r="A75" s="3"/>
      <c r="B75" s="2"/>
      <c r="C75" s="3"/>
      <c r="D75" s="4"/>
      <c r="E75" s="2"/>
      <c r="F75" s="2"/>
      <c r="G75" s="2"/>
      <c r="H75" s="2"/>
      <c r="I75" s="2"/>
      <c r="J75" s="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8.75" customHeight="1" x14ac:dyDescent="0.25">
      <c r="A76" s="3"/>
      <c r="B76" s="2"/>
      <c r="C76" s="3"/>
      <c r="D76" s="4"/>
      <c r="E76" s="2"/>
      <c r="F76" s="2"/>
      <c r="G76" s="2"/>
      <c r="H76" s="2"/>
      <c r="I76" s="2"/>
      <c r="J76" s="2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8.75" customHeight="1" x14ac:dyDescent="0.25">
      <c r="A77" s="3"/>
      <c r="B77" s="2"/>
      <c r="C77" s="3"/>
      <c r="D77" s="4"/>
      <c r="E77" s="2"/>
      <c r="F77" s="2"/>
      <c r="G77" s="2"/>
      <c r="H77" s="2"/>
      <c r="I77" s="2"/>
      <c r="J77" s="2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8.75" customHeight="1" x14ac:dyDescent="0.25">
      <c r="A78" s="3"/>
      <c r="B78" s="2"/>
      <c r="C78" s="3"/>
      <c r="D78" s="4"/>
      <c r="E78" s="2"/>
      <c r="F78" s="2"/>
      <c r="G78" s="2"/>
      <c r="H78" s="2"/>
      <c r="I78" s="2"/>
      <c r="J78" s="2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8.75" customHeight="1" x14ac:dyDescent="0.25">
      <c r="A79" s="3"/>
      <c r="B79" s="2"/>
      <c r="C79" s="3"/>
      <c r="D79" s="4"/>
      <c r="E79" s="2"/>
      <c r="F79" s="2"/>
      <c r="G79" s="2"/>
      <c r="H79" s="2"/>
      <c r="I79" s="2"/>
      <c r="J79" s="2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8.75" customHeight="1" x14ac:dyDescent="0.25">
      <c r="A80" s="3"/>
      <c r="B80" s="2"/>
      <c r="C80" s="3"/>
      <c r="D80" s="4"/>
      <c r="E80" s="2"/>
      <c r="F80" s="2"/>
      <c r="G80" s="2"/>
      <c r="H80" s="2"/>
      <c r="I80" s="2"/>
      <c r="J80" s="2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8.75" customHeight="1" x14ac:dyDescent="0.25">
      <c r="A81" s="3"/>
      <c r="B81" s="2"/>
      <c r="C81" s="3"/>
      <c r="D81" s="4"/>
      <c r="E81" s="2"/>
      <c r="F81" s="2"/>
      <c r="G81" s="2"/>
      <c r="H81" s="2"/>
      <c r="I81" s="2"/>
      <c r="J81" s="2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8.75" customHeight="1" x14ac:dyDescent="0.25">
      <c r="A82" s="3"/>
      <c r="B82" s="2"/>
      <c r="C82" s="3"/>
      <c r="D82" s="4"/>
      <c r="E82" s="2"/>
      <c r="F82" s="2"/>
      <c r="G82" s="2"/>
      <c r="H82" s="2"/>
      <c r="I82" s="2"/>
      <c r="J82" s="2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8.75" customHeight="1" x14ac:dyDescent="0.25">
      <c r="A83" s="3"/>
      <c r="B83" s="2"/>
      <c r="C83" s="3"/>
      <c r="D83" s="4"/>
      <c r="E83" s="2"/>
      <c r="F83" s="2"/>
      <c r="G83" s="2"/>
      <c r="H83" s="2"/>
      <c r="I83" s="2"/>
      <c r="J83" s="2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8.75" customHeight="1" x14ac:dyDescent="0.25">
      <c r="A84" s="3"/>
      <c r="B84" s="2"/>
      <c r="C84" s="3"/>
      <c r="D84" s="4"/>
      <c r="E84" s="2"/>
      <c r="F84" s="2"/>
      <c r="G84" s="2"/>
      <c r="H84" s="2"/>
      <c r="I84" s="2"/>
      <c r="J84" s="2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8.75" customHeight="1" x14ac:dyDescent="0.25">
      <c r="A85" s="3"/>
      <c r="B85" s="2"/>
      <c r="C85" s="3"/>
      <c r="D85" s="4"/>
      <c r="E85" s="2"/>
      <c r="F85" s="2"/>
      <c r="G85" s="2"/>
      <c r="H85" s="2"/>
      <c r="I85" s="2"/>
      <c r="J85" s="2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8.75" customHeight="1" x14ac:dyDescent="0.25">
      <c r="A86" s="3"/>
      <c r="B86" s="2"/>
      <c r="C86" s="3"/>
      <c r="D86" s="4"/>
      <c r="E86" s="2"/>
      <c r="F86" s="2"/>
      <c r="G86" s="2"/>
      <c r="H86" s="2"/>
      <c r="I86" s="2"/>
      <c r="J86" s="2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8.75" customHeight="1" x14ac:dyDescent="0.25">
      <c r="A87" s="3"/>
      <c r="B87" s="2"/>
      <c r="C87" s="3"/>
      <c r="D87" s="4"/>
      <c r="E87" s="2"/>
      <c r="F87" s="2"/>
      <c r="G87" s="2"/>
      <c r="H87" s="2"/>
      <c r="I87" s="2"/>
      <c r="J87" s="2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8.75" customHeight="1" x14ac:dyDescent="0.25">
      <c r="A88" s="3"/>
      <c r="B88" s="2"/>
      <c r="C88" s="3"/>
      <c r="D88" s="4"/>
      <c r="E88" s="2"/>
      <c r="F88" s="2"/>
      <c r="G88" s="2"/>
      <c r="H88" s="2"/>
      <c r="I88" s="2"/>
      <c r="J88" s="2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8.75" customHeight="1" x14ac:dyDescent="0.25">
      <c r="A89" s="3"/>
      <c r="B89" s="2"/>
      <c r="C89" s="3"/>
      <c r="D89" s="4"/>
      <c r="E89" s="2"/>
      <c r="F89" s="2"/>
      <c r="G89" s="2"/>
      <c r="H89" s="2"/>
      <c r="I89" s="2"/>
      <c r="J89" s="2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8.75" customHeight="1" x14ac:dyDescent="0.25">
      <c r="A90" s="3"/>
      <c r="B90" s="2"/>
      <c r="C90" s="3"/>
      <c r="D90" s="4"/>
      <c r="E90" s="2"/>
      <c r="F90" s="2"/>
      <c r="G90" s="2"/>
      <c r="H90" s="2"/>
      <c r="I90" s="2"/>
      <c r="J90" s="2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8.75" customHeight="1" x14ac:dyDescent="0.25">
      <c r="A91" s="3"/>
      <c r="B91" s="2"/>
      <c r="C91" s="3"/>
      <c r="D91" s="4"/>
      <c r="E91" s="2"/>
      <c r="F91" s="2"/>
      <c r="G91" s="2"/>
      <c r="H91" s="2"/>
      <c r="I91" s="2"/>
      <c r="J91" s="2"/>
      <c r="K91" s="3"/>
      <c r="L91" s="3"/>
      <c r="M91" s="3"/>
      <c r="N91" s="3"/>
      <c r="O91" s="3"/>
      <c r="P91" s="3"/>
      <c r="Q91" s="3"/>
      <c r="R91" s="3"/>
      <c r="S91" s="2"/>
      <c r="T91" s="2"/>
      <c r="U91" s="2"/>
      <c r="V91" s="2"/>
      <c r="W91" s="2"/>
      <c r="X91" s="2"/>
      <c r="Y91" s="2"/>
    </row>
    <row r="92" spans="1:25" ht="18.75" customHeight="1" x14ac:dyDescent="0.25">
      <c r="A92" s="3"/>
      <c r="B92" s="2"/>
      <c r="C92" s="3"/>
      <c r="D92" s="4"/>
      <c r="E92" s="2"/>
      <c r="F92" s="2"/>
      <c r="G92" s="2"/>
      <c r="H92" s="2"/>
      <c r="I92" s="2"/>
      <c r="J92" s="2"/>
      <c r="K92" s="3"/>
      <c r="L92" s="3"/>
      <c r="M92" s="3"/>
      <c r="N92" s="3"/>
      <c r="O92" s="3"/>
      <c r="P92" s="3"/>
      <c r="Q92" s="3"/>
      <c r="R92" s="3"/>
      <c r="S92" s="2"/>
      <c r="T92" s="2"/>
      <c r="U92" s="2"/>
      <c r="V92" s="2"/>
      <c r="W92" s="2"/>
      <c r="X92" s="2"/>
      <c r="Y92" s="2"/>
    </row>
    <row r="93" spans="1:25" ht="18.75" customHeight="1" x14ac:dyDescent="0.25">
      <c r="A93" s="3"/>
      <c r="B93" s="2"/>
      <c r="C93" s="3"/>
      <c r="D93" s="4"/>
      <c r="E93" s="2"/>
      <c r="F93" s="2"/>
      <c r="G93" s="2"/>
      <c r="H93" s="2"/>
      <c r="I93" s="2"/>
      <c r="J93" s="2"/>
      <c r="K93" s="3"/>
      <c r="L93" s="3"/>
      <c r="M93" s="3"/>
      <c r="N93" s="3"/>
      <c r="O93" s="3"/>
      <c r="P93" s="3"/>
      <c r="Q93" s="3"/>
      <c r="R93" s="3"/>
      <c r="S93" s="2"/>
      <c r="T93" s="2"/>
      <c r="U93" s="2"/>
      <c r="V93" s="2"/>
      <c r="W93" s="2"/>
      <c r="X93" s="2"/>
      <c r="Y93" s="2"/>
    </row>
    <row r="94" spans="1:25" ht="18.75" customHeight="1" x14ac:dyDescent="0.25">
      <c r="A94" s="3"/>
      <c r="B94" s="2"/>
      <c r="C94" s="3"/>
      <c r="D94" s="4"/>
      <c r="E94" s="2"/>
      <c r="F94" s="2"/>
      <c r="G94" s="2"/>
      <c r="H94" s="2"/>
      <c r="I94" s="2"/>
      <c r="J94" s="2"/>
      <c r="K94" s="3"/>
      <c r="L94" s="3"/>
      <c r="M94" s="3"/>
      <c r="N94" s="3"/>
      <c r="O94" s="3"/>
      <c r="P94" s="3"/>
      <c r="Q94" s="3"/>
      <c r="R94" s="3"/>
      <c r="S94" s="2"/>
      <c r="T94" s="2"/>
      <c r="U94" s="2"/>
      <c r="V94" s="2"/>
      <c r="W94" s="2"/>
      <c r="X94" s="2"/>
      <c r="Y94" s="2"/>
    </row>
    <row r="95" spans="1:25" ht="18.75" customHeight="1" x14ac:dyDescent="0.25">
      <c r="A95" s="3"/>
      <c r="B95" s="2"/>
      <c r="C95" s="3"/>
      <c r="D95" s="4"/>
      <c r="E95" s="2"/>
      <c r="F95" s="2"/>
      <c r="G95" s="2"/>
      <c r="H95" s="2"/>
      <c r="I95" s="2"/>
      <c r="J95" s="2"/>
      <c r="K95" s="3"/>
      <c r="L95" s="3"/>
      <c r="M95" s="3"/>
      <c r="N95" s="3"/>
      <c r="O95" s="3"/>
      <c r="P95" s="3"/>
      <c r="Q95" s="3"/>
      <c r="R95" s="3"/>
      <c r="S95" s="2"/>
      <c r="T95" s="2"/>
      <c r="U95" s="2"/>
      <c r="V95" s="2"/>
      <c r="W95" s="2"/>
      <c r="X95" s="2"/>
      <c r="Y95" s="2"/>
    </row>
    <row r="96" spans="1:25" ht="18.75" customHeight="1" x14ac:dyDescent="0.25">
      <c r="A96" s="3"/>
      <c r="B96" s="2"/>
      <c r="C96" s="3"/>
      <c r="D96" s="4"/>
      <c r="E96" s="2"/>
      <c r="F96" s="2"/>
      <c r="G96" s="2"/>
      <c r="H96" s="2"/>
      <c r="I96" s="2"/>
      <c r="J96" s="2"/>
      <c r="K96" s="3"/>
      <c r="L96" s="3"/>
      <c r="M96" s="3"/>
      <c r="N96" s="3"/>
      <c r="O96" s="3"/>
      <c r="P96" s="3"/>
      <c r="Q96" s="3"/>
      <c r="R96" s="3"/>
      <c r="S96" s="2"/>
      <c r="T96" s="2"/>
      <c r="U96" s="2"/>
      <c r="V96" s="2"/>
      <c r="W96" s="2"/>
      <c r="X96" s="2"/>
      <c r="Y96" s="2"/>
    </row>
    <row r="97" spans="1:25" ht="18.75" customHeight="1" x14ac:dyDescent="0.25">
      <c r="A97" s="3"/>
      <c r="B97" s="2"/>
      <c r="C97" s="3"/>
      <c r="D97" s="4"/>
      <c r="E97" s="2"/>
      <c r="F97" s="2"/>
      <c r="G97" s="2"/>
      <c r="H97" s="2"/>
      <c r="I97" s="2"/>
      <c r="J97" s="2"/>
      <c r="K97" s="3"/>
      <c r="L97" s="3"/>
      <c r="M97" s="3"/>
      <c r="N97" s="3"/>
      <c r="O97" s="3"/>
      <c r="P97" s="3"/>
      <c r="Q97" s="3"/>
      <c r="R97" s="3"/>
      <c r="S97" s="2"/>
      <c r="T97" s="2"/>
      <c r="U97" s="2"/>
      <c r="V97" s="2"/>
      <c r="W97" s="2"/>
      <c r="X97" s="2"/>
      <c r="Y97" s="2"/>
    </row>
    <row r="98" spans="1:25" ht="18.75" customHeight="1" x14ac:dyDescent="0.25">
      <c r="A98" s="3"/>
      <c r="B98" s="2"/>
      <c r="C98" s="3"/>
      <c r="D98" s="4"/>
      <c r="E98" s="2"/>
      <c r="F98" s="2"/>
      <c r="G98" s="2"/>
      <c r="H98" s="2"/>
      <c r="I98" s="2"/>
      <c r="J98" s="2"/>
      <c r="K98" s="3"/>
      <c r="L98" s="3"/>
      <c r="M98" s="3"/>
      <c r="N98" s="3"/>
      <c r="O98" s="3"/>
      <c r="P98" s="3"/>
      <c r="Q98" s="3"/>
      <c r="R98" s="3"/>
      <c r="S98" s="2"/>
      <c r="T98" s="2"/>
      <c r="U98" s="2"/>
      <c r="V98" s="2"/>
      <c r="W98" s="2"/>
      <c r="X98" s="2"/>
      <c r="Y98" s="2"/>
    </row>
    <row r="99" spans="1:25" ht="18.75" customHeight="1" x14ac:dyDescent="0.25">
      <c r="A99" s="3"/>
      <c r="B99" s="2"/>
      <c r="C99" s="3"/>
      <c r="D99" s="4"/>
      <c r="E99" s="2"/>
      <c r="F99" s="2"/>
      <c r="G99" s="2"/>
      <c r="H99" s="2"/>
      <c r="I99" s="2"/>
      <c r="J99" s="2"/>
      <c r="K99" s="3"/>
      <c r="L99" s="3"/>
      <c r="M99" s="3"/>
      <c r="N99" s="3"/>
      <c r="O99" s="3"/>
      <c r="P99" s="3"/>
      <c r="Q99" s="3"/>
      <c r="R99" s="3"/>
      <c r="S99" s="2"/>
      <c r="T99" s="2"/>
      <c r="U99" s="2"/>
      <c r="V99" s="2"/>
      <c r="W99" s="2"/>
      <c r="X99" s="2"/>
      <c r="Y99" s="2"/>
    </row>
    <row r="100" spans="1:25" ht="18.75" customHeight="1" x14ac:dyDescent="0.25">
      <c r="A100" s="3"/>
      <c r="B100" s="2"/>
      <c r="C100" s="3"/>
      <c r="D100" s="4"/>
      <c r="E100" s="2"/>
      <c r="F100" s="2"/>
      <c r="G100" s="2"/>
      <c r="H100" s="2"/>
      <c r="I100" s="2"/>
      <c r="J100" s="2"/>
      <c r="K100" s="3"/>
      <c r="L100" s="3"/>
      <c r="M100" s="3"/>
      <c r="N100" s="3"/>
      <c r="O100" s="3"/>
      <c r="P100" s="3"/>
      <c r="Q100" s="3"/>
      <c r="R100" s="3"/>
      <c r="S100" s="2"/>
      <c r="T100" s="2"/>
      <c r="U100" s="2"/>
      <c r="V100" s="2"/>
      <c r="W100" s="2"/>
      <c r="X100" s="2"/>
      <c r="Y100" s="2"/>
    </row>
    <row r="101" spans="1:25" ht="18.75" customHeight="1" x14ac:dyDescent="0.25">
      <c r="A101" s="3"/>
      <c r="B101" s="2"/>
      <c r="C101" s="3"/>
      <c r="D101" s="4"/>
      <c r="E101" s="2"/>
      <c r="F101" s="2"/>
      <c r="G101" s="2"/>
      <c r="H101" s="2"/>
      <c r="I101" s="2"/>
      <c r="J101" s="2"/>
      <c r="K101" s="3"/>
      <c r="L101" s="3"/>
      <c r="M101" s="3"/>
      <c r="N101" s="3"/>
      <c r="O101" s="3"/>
      <c r="P101" s="3"/>
      <c r="Q101" s="3"/>
      <c r="R101" s="3"/>
      <c r="S101" s="2"/>
      <c r="T101" s="2"/>
      <c r="U101" s="2"/>
      <c r="V101" s="2"/>
      <c r="W101" s="2"/>
      <c r="X101" s="2"/>
      <c r="Y101" s="2"/>
    </row>
    <row r="102" spans="1:25" ht="18.75" customHeight="1" x14ac:dyDescent="0.25">
      <c r="A102" s="3"/>
      <c r="B102" s="2"/>
      <c r="C102" s="3"/>
      <c r="D102" s="4"/>
      <c r="E102" s="2"/>
      <c r="F102" s="2"/>
      <c r="G102" s="2"/>
      <c r="H102" s="2"/>
      <c r="I102" s="2"/>
      <c r="J102" s="2"/>
      <c r="K102" s="3"/>
      <c r="L102" s="3"/>
      <c r="M102" s="3"/>
      <c r="N102" s="3"/>
      <c r="O102" s="3"/>
      <c r="P102" s="3"/>
      <c r="Q102" s="3"/>
      <c r="R102" s="3"/>
      <c r="S102" s="2"/>
      <c r="T102" s="2"/>
      <c r="U102" s="2"/>
      <c r="V102" s="2"/>
      <c r="W102" s="2"/>
      <c r="X102" s="2"/>
      <c r="Y102" s="2"/>
    </row>
    <row r="103" spans="1:25" ht="18.75" customHeight="1" x14ac:dyDescent="0.25">
      <c r="A103" s="3"/>
      <c r="B103" s="2"/>
      <c r="C103" s="3"/>
      <c r="D103" s="4"/>
      <c r="E103" s="2"/>
      <c r="F103" s="2"/>
      <c r="G103" s="2"/>
      <c r="H103" s="2"/>
      <c r="I103" s="2"/>
      <c r="J103" s="2"/>
      <c r="K103" s="3"/>
      <c r="L103" s="3"/>
      <c r="M103" s="3"/>
      <c r="N103" s="3"/>
      <c r="O103" s="3"/>
      <c r="P103" s="3"/>
      <c r="Q103" s="3"/>
      <c r="R103" s="3"/>
      <c r="S103" s="2"/>
      <c r="T103" s="2"/>
      <c r="U103" s="2"/>
      <c r="V103" s="2"/>
      <c r="W103" s="2"/>
      <c r="X103" s="2"/>
      <c r="Y103" s="2"/>
    </row>
    <row r="104" spans="1:25" ht="18.75" customHeight="1" x14ac:dyDescent="0.25">
      <c r="A104" s="3"/>
      <c r="B104" s="2"/>
      <c r="C104" s="3"/>
      <c r="D104" s="4"/>
      <c r="E104" s="2"/>
      <c r="F104" s="2"/>
      <c r="G104" s="2"/>
      <c r="H104" s="2"/>
      <c r="I104" s="2"/>
      <c r="J104" s="2"/>
      <c r="K104" s="3"/>
      <c r="L104" s="3"/>
      <c r="M104" s="3"/>
      <c r="N104" s="3"/>
      <c r="O104" s="3"/>
      <c r="P104" s="3"/>
      <c r="Q104" s="3"/>
      <c r="R104" s="3"/>
      <c r="S104" s="2"/>
      <c r="T104" s="2"/>
      <c r="U104" s="2"/>
      <c r="V104" s="2"/>
      <c r="W104" s="2"/>
      <c r="X104" s="2"/>
      <c r="Y104" s="2"/>
    </row>
    <row r="105" spans="1:25" ht="18.75" customHeight="1" x14ac:dyDescent="0.25">
      <c r="A105" s="3"/>
      <c r="B105" s="2"/>
      <c r="C105" s="3"/>
      <c r="D105" s="4"/>
      <c r="E105" s="2"/>
      <c r="F105" s="2"/>
      <c r="G105" s="2"/>
      <c r="H105" s="2"/>
      <c r="I105" s="2"/>
      <c r="J105" s="2"/>
      <c r="K105" s="3"/>
      <c r="L105" s="3"/>
      <c r="M105" s="3"/>
      <c r="N105" s="3"/>
      <c r="O105" s="3"/>
      <c r="P105" s="3"/>
      <c r="Q105" s="3"/>
      <c r="R105" s="3"/>
      <c r="S105" s="2"/>
      <c r="T105" s="2"/>
      <c r="U105" s="2"/>
      <c r="V105" s="2"/>
      <c r="W105" s="2"/>
      <c r="X105" s="2"/>
      <c r="Y105" s="2"/>
    </row>
    <row r="106" spans="1:25" ht="18.75" customHeight="1" x14ac:dyDescent="0.25">
      <c r="A106" s="3"/>
      <c r="B106" s="2"/>
      <c r="C106" s="3"/>
      <c r="D106" s="4"/>
      <c r="E106" s="2"/>
      <c r="F106" s="2"/>
      <c r="G106" s="2"/>
      <c r="H106" s="2"/>
      <c r="I106" s="2"/>
      <c r="J106" s="2"/>
      <c r="K106" s="3"/>
      <c r="L106" s="3"/>
      <c r="M106" s="3"/>
      <c r="N106" s="3"/>
      <c r="O106" s="3"/>
      <c r="P106" s="3"/>
      <c r="Q106" s="3"/>
      <c r="R106" s="3"/>
      <c r="S106" s="2"/>
      <c r="T106" s="2"/>
      <c r="U106" s="2"/>
      <c r="V106" s="2"/>
      <c r="W106" s="2"/>
      <c r="X106" s="2"/>
      <c r="Y106" s="2"/>
    </row>
    <row r="107" spans="1:25" ht="18.75" customHeight="1" x14ac:dyDescent="0.25">
      <c r="A107" s="3"/>
      <c r="B107" s="2"/>
      <c r="C107" s="3"/>
      <c r="D107" s="4"/>
      <c r="E107" s="2"/>
      <c r="F107" s="2"/>
      <c r="G107" s="2"/>
      <c r="H107" s="2"/>
      <c r="I107" s="2"/>
      <c r="J107" s="2"/>
      <c r="K107" s="3"/>
      <c r="L107" s="3"/>
      <c r="M107" s="3"/>
      <c r="N107" s="3"/>
      <c r="O107" s="3"/>
      <c r="P107" s="3"/>
      <c r="Q107" s="3"/>
      <c r="R107" s="3"/>
      <c r="S107" s="2"/>
      <c r="T107" s="2"/>
      <c r="U107" s="2"/>
      <c r="V107" s="2"/>
      <c r="W107" s="2"/>
      <c r="X107" s="2"/>
      <c r="Y107" s="2"/>
    </row>
    <row r="108" spans="1:25" ht="18.75" customHeight="1" x14ac:dyDescent="0.25">
      <c r="A108" s="3"/>
      <c r="B108" s="2"/>
      <c r="C108" s="3"/>
      <c r="D108" s="4"/>
      <c r="E108" s="2"/>
      <c r="F108" s="2"/>
      <c r="G108" s="2"/>
      <c r="H108" s="2"/>
      <c r="I108" s="2"/>
      <c r="J108" s="2"/>
      <c r="K108" s="3"/>
      <c r="L108" s="3"/>
      <c r="M108" s="3"/>
      <c r="N108" s="3"/>
      <c r="O108" s="3"/>
      <c r="P108" s="3"/>
      <c r="Q108" s="3"/>
      <c r="R108" s="3"/>
      <c r="S108" s="2"/>
      <c r="T108" s="2"/>
      <c r="U108" s="2"/>
      <c r="V108" s="2"/>
      <c r="W108" s="2"/>
      <c r="X108" s="2"/>
      <c r="Y108" s="2"/>
    </row>
    <row r="109" spans="1:25" ht="18.75" customHeight="1" x14ac:dyDescent="0.25">
      <c r="A109" s="3"/>
      <c r="B109" s="2"/>
      <c r="C109" s="3"/>
      <c r="D109" s="4"/>
      <c r="E109" s="2"/>
      <c r="F109" s="2"/>
      <c r="G109" s="2"/>
      <c r="H109" s="2"/>
      <c r="I109" s="2"/>
      <c r="J109" s="2"/>
      <c r="K109" s="3"/>
      <c r="L109" s="3"/>
      <c r="M109" s="3"/>
      <c r="N109" s="3"/>
      <c r="O109" s="3"/>
      <c r="P109" s="3"/>
      <c r="Q109" s="3"/>
      <c r="R109" s="3"/>
      <c r="S109" s="2"/>
      <c r="T109" s="2"/>
      <c r="U109" s="2"/>
      <c r="V109" s="2"/>
      <c r="W109" s="2"/>
      <c r="X109" s="2"/>
      <c r="Y109" s="2"/>
    </row>
    <row r="110" spans="1:25" ht="18.75" customHeight="1" x14ac:dyDescent="0.25">
      <c r="A110" s="3"/>
      <c r="B110" s="2"/>
      <c r="C110" s="3"/>
      <c r="D110" s="4"/>
      <c r="E110" s="2"/>
      <c r="F110" s="2"/>
      <c r="G110" s="2"/>
      <c r="H110" s="2"/>
      <c r="I110" s="2"/>
      <c r="J110" s="2"/>
      <c r="K110" s="3"/>
      <c r="L110" s="3"/>
      <c r="M110" s="3"/>
      <c r="N110" s="3"/>
      <c r="O110" s="3"/>
      <c r="P110" s="3"/>
      <c r="Q110" s="3"/>
      <c r="R110" s="3"/>
      <c r="S110" s="2"/>
      <c r="T110" s="2"/>
      <c r="U110" s="2"/>
      <c r="V110" s="2"/>
      <c r="W110" s="2"/>
      <c r="X110" s="2"/>
      <c r="Y110" s="2"/>
    </row>
    <row r="111" spans="1:25" ht="18.75" customHeight="1" x14ac:dyDescent="0.25">
      <c r="A111" s="3"/>
      <c r="B111" s="2"/>
      <c r="C111" s="3"/>
      <c r="D111" s="4"/>
      <c r="E111" s="2"/>
      <c r="F111" s="2"/>
      <c r="G111" s="2"/>
      <c r="H111" s="2"/>
      <c r="I111" s="2"/>
      <c r="J111" s="2"/>
      <c r="K111" s="3"/>
      <c r="L111" s="3"/>
      <c r="M111" s="3"/>
      <c r="N111" s="3"/>
      <c r="O111" s="3"/>
      <c r="P111" s="3"/>
      <c r="Q111" s="3"/>
      <c r="R111" s="3"/>
      <c r="S111" s="2"/>
      <c r="T111" s="2"/>
      <c r="U111" s="2"/>
      <c r="V111" s="2"/>
      <c r="W111" s="2"/>
      <c r="X111" s="2"/>
      <c r="Y111" s="2"/>
    </row>
    <row r="112" spans="1:25" ht="18.75" customHeight="1" x14ac:dyDescent="0.25">
      <c r="A112" s="3"/>
      <c r="B112" s="2"/>
      <c r="C112" s="3"/>
      <c r="D112" s="4"/>
      <c r="E112" s="2"/>
      <c r="F112" s="2"/>
      <c r="G112" s="2"/>
      <c r="H112" s="2"/>
      <c r="I112" s="2"/>
      <c r="J112" s="2"/>
      <c r="K112" s="3"/>
      <c r="L112" s="3"/>
      <c r="M112" s="3"/>
      <c r="N112" s="3"/>
      <c r="O112" s="3"/>
      <c r="P112" s="3"/>
      <c r="Q112" s="3"/>
      <c r="R112" s="3"/>
      <c r="S112" s="2"/>
      <c r="T112" s="2"/>
      <c r="U112" s="2"/>
      <c r="V112" s="2"/>
      <c r="W112" s="2"/>
      <c r="X112" s="2"/>
      <c r="Y112" s="2"/>
    </row>
    <row r="113" spans="1:25" ht="18.75" customHeight="1" x14ac:dyDescent="0.25">
      <c r="A113" s="3"/>
      <c r="B113" s="2"/>
      <c r="C113" s="3"/>
      <c r="D113" s="4"/>
      <c r="E113" s="2"/>
      <c r="F113" s="2"/>
      <c r="G113" s="2"/>
      <c r="H113" s="2"/>
      <c r="I113" s="2"/>
      <c r="J113" s="2"/>
      <c r="K113" s="3"/>
      <c r="L113" s="3"/>
      <c r="M113" s="3"/>
      <c r="N113" s="3"/>
      <c r="O113" s="3"/>
      <c r="P113" s="3"/>
      <c r="Q113" s="3"/>
      <c r="R113" s="3"/>
      <c r="S113" s="2"/>
      <c r="T113" s="2"/>
      <c r="U113" s="2"/>
      <c r="V113" s="2"/>
      <c r="W113" s="2"/>
      <c r="X113" s="2"/>
      <c r="Y113" s="2"/>
    </row>
    <row r="114" spans="1:25" ht="18.75" customHeight="1" x14ac:dyDescent="0.25">
      <c r="A114" s="3"/>
      <c r="B114" s="2"/>
      <c r="C114" s="3"/>
      <c r="D114" s="4"/>
      <c r="E114" s="2"/>
      <c r="F114" s="2"/>
      <c r="G114" s="2"/>
      <c r="H114" s="2"/>
      <c r="I114" s="2"/>
      <c r="J114" s="2"/>
      <c r="K114" s="3"/>
      <c r="L114" s="3"/>
      <c r="M114" s="3"/>
      <c r="N114" s="3"/>
      <c r="O114" s="3"/>
      <c r="P114" s="3"/>
      <c r="Q114" s="3"/>
      <c r="R114" s="3"/>
      <c r="S114" s="2"/>
      <c r="T114" s="2"/>
      <c r="U114" s="2"/>
      <c r="V114" s="2"/>
      <c r="W114" s="2"/>
      <c r="X114" s="2"/>
      <c r="Y114" s="2"/>
    </row>
    <row r="115" spans="1:25" ht="18.75" customHeight="1" x14ac:dyDescent="0.25">
      <c r="A115" s="3"/>
      <c r="B115" s="2"/>
      <c r="C115" s="3"/>
      <c r="D115" s="4"/>
      <c r="E115" s="2"/>
      <c r="F115" s="2"/>
      <c r="G115" s="2"/>
      <c r="H115" s="2"/>
      <c r="I115" s="2"/>
      <c r="J115" s="2"/>
      <c r="K115" s="3"/>
      <c r="L115" s="3"/>
      <c r="M115" s="3"/>
      <c r="N115" s="3"/>
      <c r="O115" s="3"/>
      <c r="P115" s="3"/>
      <c r="Q115" s="3"/>
      <c r="R115" s="3"/>
      <c r="S115" s="2"/>
      <c r="T115" s="2"/>
      <c r="U115" s="2"/>
      <c r="V115" s="2"/>
      <c r="W115" s="2"/>
      <c r="X115" s="2"/>
      <c r="Y115" s="2"/>
    </row>
    <row r="116" spans="1:25" ht="18.75" customHeight="1" x14ac:dyDescent="0.25">
      <c r="A116" s="3"/>
      <c r="B116" s="2"/>
      <c r="C116" s="3"/>
      <c r="D116" s="4"/>
      <c r="E116" s="2"/>
      <c r="F116" s="2"/>
      <c r="G116" s="2"/>
      <c r="H116" s="2"/>
      <c r="I116" s="2"/>
      <c r="J116" s="2"/>
      <c r="K116" s="3"/>
      <c r="L116" s="3"/>
      <c r="M116" s="3"/>
      <c r="N116" s="3"/>
      <c r="O116" s="3"/>
      <c r="P116" s="3"/>
      <c r="Q116" s="3"/>
      <c r="R116" s="3"/>
      <c r="S116" s="2"/>
      <c r="T116" s="2"/>
      <c r="U116" s="2"/>
      <c r="V116" s="2"/>
      <c r="W116" s="2"/>
      <c r="X116" s="2"/>
      <c r="Y116" s="2"/>
    </row>
    <row r="117" spans="1:25" ht="18.75" customHeight="1" x14ac:dyDescent="0.25">
      <c r="A117" s="3"/>
      <c r="B117" s="2"/>
      <c r="C117" s="3"/>
      <c r="D117" s="4"/>
      <c r="E117" s="2"/>
      <c r="F117" s="2"/>
      <c r="G117" s="2"/>
      <c r="H117" s="2"/>
      <c r="I117" s="2"/>
      <c r="J117" s="2"/>
      <c r="K117" s="3"/>
      <c r="L117" s="3"/>
      <c r="M117" s="3"/>
      <c r="N117" s="3"/>
      <c r="O117" s="3"/>
      <c r="P117" s="3"/>
      <c r="Q117" s="3"/>
      <c r="R117" s="3"/>
      <c r="S117" s="2"/>
      <c r="T117" s="2"/>
      <c r="U117" s="2"/>
      <c r="V117" s="2"/>
      <c r="W117" s="2"/>
      <c r="X117" s="2"/>
      <c r="Y117" s="2"/>
    </row>
    <row r="118" spans="1:25" ht="18.75" customHeight="1" x14ac:dyDescent="0.25">
      <c r="A118" s="3"/>
      <c r="B118" s="2"/>
      <c r="C118" s="3"/>
      <c r="D118" s="4"/>
      <c r="E118" s="2"/>
      <c r="F118" s="2"/>
      <c r="G118" s="2"/>
      <c r="H118" s="2"/>
      <c r="I118" s="2"/>
      <c r="J118" s="2"/>
      <c r="K118" s="3"/>
      <c r="L118" s="3"/>
      <c r="M118" s="3"/>
      <c r="N118" s="3"/>
      <c r="O118" s="3"/>
      <c r="P118" s="3"/>
      <c r="Q118" s="3"/>
      <c r="R118" s="3"/>
      <c r="S118" s="2"/>
      <c r="T118" s="2"/>
      <c r="U118" s="2"/>
      <c r="V118" s="2"/>
      <c r="W118" s="2"/>
      <c r="X118" s="2"/>
      <c r="Y118" s="2"/>
    </row>
    <row r="119" spans="1:25" ht="18.75" customHeight="1" x14ac:dyDescent="0.25">
      <c r="A119" s="3"/>
      <c r="B119" s="2"/>
      <c r="C119" s="3"/>
      <c r="D119" s="4"/>
      <c r="E119" s="2"/>
      <c r="F119" s="2"/>
      <c r="G119" s="2"/>
      <c r="H119" s="2"/>
      <c r="I119" s="2"/>
      <c r="J119" s="2"/>
      <c r="K119" s="3"/>
      <c r="L119" s="3"/>
      <c r="M119" s="3"/>
      <c r="N119" s="3"/>
      <c r="O119" s="3"/>
      <c r="P119" s="3"/>
      <c r="Q119" s="3"/>
      <c r="R119" s="3"/>
      <c r="S119" s="2"/>
      <c r="T119" s="2"/>
      <c r="U119" s="2"/>
      <c r="V119" s="2"/>
      <c r="W119" s="2"/>
      <c r="X119" s="2"/>
      <c r="Y119" s="2"/>
    </row>
    <row r="120" spans="1:25" ht="18.75" customHeight="1" x14ac:dyDescent="0.25">
      <c r="A120" s="3"/>
      <c r="B120" s="2"/>
      <c r="C120" s="3"/>
      <c r="D120" s="4"/>
      <c r="E120" s="2"/>
      <c r="F120" s="2"/>
      <c r="G120" s="2"/>
      <c r="H120" s="2"/>
      <c r="I120" s="2"/>
      <c r="J120" s="2"/>
      <c r="K120" s="3"/>
      <c r="L120" s="3"/>
      <c r="M120" s="3"/>
      <c r="N120" s="3"/>
      <c r="O120" s="3"/>
      <c r="P120" s="3"/>
      <c r="Q120" s="3"/>
      <c r="R120" s="3"/>
      <c r="S120" s="2"/>
      <c r="T120" s="2"/>
      <c r="U120" s="2"/>
      <c r="V120" s="2"/>
      <c r="W120" s="2"/>
      <c r="X120" s="2"/>
      <c r="Y120" s="2"/>
    </row>
    <row r="121" spans="1:25" ht="18.75" customHeight="1" x14ac:dyDescent="0.25">
      <c r="A121" s="3"/>
      <c r="B121" s="2"/>
      <c r="C121" s="3"/>
      <c r="D121" s="4"/>
      <c r="E121" s="2"/>
      <c r="F121" s="2"/>
      <c r="G121" s="2"/>
      <c r="H121" s="2"/>
      <c r="I121" s="2"/>
      <c r="J121" s="2"/>
      <c r="K121" s="3"/>
      <c r="L121" s="3"/>
      <c r="M121" s="3"/>
      <c r="N121" s="3"/>
      <c r="O121" s="3"/>
      <c r="P121" s="3"/>
      <c r="Q121" s="3"/>
      <c r="R121" s="3"/>
      <c r="S121" s="2"/>
      <c r="T121" s="2"/>
      <c r="U121" s="2"/>
      <c r="V121" s="2"/>
      <c r="W121" s="2"/>
      <c r="X121" s="2"/>
      <c r="Y121" s="2"/>
    </row>
    <row r="122" spans="1:25" ht="18.75" customHeight="1" x14ac:dyDescent="0.25">
      <c r="A122" s="3"/>
      <c r="B122" s="2"/>
      <c r="C122" s="3"/>
      <c r="D122" s="4"/>
      <c r="E122" s="2"/>
      <c r="F122" s="2"/>
      <c r="G122" s="2"/>
      <c r="H122" s="2"/>
      <c r="I122" s="2"/>
      <c r="J122" s="2"/>
      <c r="K122" s="3"/>
      <c r="L122" s="3"/>
      <c r="M122" s="3"/>
      <c r="N122" s="3"/>
      <c r="O122" s="3"/>
      <c r="P122" s="3"/>
      <c r="Q122" s="3"/>
      <c r="R122" s="3"/>
      <c r="S122" s="2"/>
      <c r="T122" s="2"/>
      <c r="U122" s="2"/>
      <c r="V122" s="2"/>
      <c r="W122" s="2"/>
      <c r="X122" s="2"/>
      <c r="Y122" s="2"/>
    </row>
    <row r="123" spans="1:25" ht="18.75" customHeight="1" x14ac:dyDescent="0.25">
      <c r="A123" s="3"/>
      <c r="B123" s="2"/>
      <c r="C123" s="3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2"/>
      <c r="T123" s="2"/>
      <c r="U123" s="2"/>
      <c r="V123" s="2"/>
      <c r="W123" s="2"/>
      <c r="X123" s="2"/>
      <c r="Y123" s="2"/>
    </row>
    <row r="124" spans="1:25" ht="18.75" customHeight="1" x14ac:dyDescent="0.25">
      <c r="A124" s="3"/>
      <c r="B124" s="2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2"/>
      <c r="T124" s="2"/>
      <c r="U124" s="2"/>
      <c r="V124" s="2"/>
      <c r="W124" s="2"/>
      <c r="X124" s="2"/>
      <c r="Y124" s="2"/>
    </row>
    <row r="125" spans="1:25" ht="18.75" customHeight="1" x14ac:dyDescent="0.25">
      <c r="A125" s="3"/>
      <c r="B125" s="2"/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2"/>
      <c r="T125" s="2"/>
      <c r="U125" s="2"/>
      <c r="V125" s="2"/>
      <c r="W125" s="2"/>
      <c r="X125" s="2"/>
      <c r="Y125" s="2"/>
    </row>
    <row r="126" spans="1:25" ht="18.75" customHeight="1" x14ac:dyDescent="0.25">
      <c r="A126" s="3"/>
      <c r="B126" s="2"/>
      <c r="C126" s="3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2"/>
      <c r="T126" s="2"/>
      <c r="U126" s="2"/>
      <c r="V126" s="2"/>
      <c r="W126" s="2"/>
      <c r="X126" s="2"/>
      <c r="Y126" s="2"/>
    </row>
    <row r="127" spans="1:25" ht="18.75" customHeight="1" x14ac:dyDescent="0.25">
      <c r="A127" s="3"/>
      <c r="B127" s="2"/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2"/>
      <c r="T127" s="2"/>
      <c r="U127" s="2"/>
      <c r="V127" s="2"/>
      <c r="W127" s="2"/>
      <c r="X127" s="2"/>
      <c r="Y127" s="2"/>
    </row>
    <row r="128" spans="1:25" ht="18.75" customHeight="1" x14ac:dyDescent="0.25">
      <c r="A128" s="3"/>
      <c r="B128" s="2"/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2"/>
      <c r="T128" s="2"/>
      <c r="U128" s="2"/>
      <c r="V128" s="2"/>
      <c r="W128" s="2"/>
      <c r="X128" s="2"/>
      <c r="Y128" s="2"/>
    </row>
    <row r="129" spans="1:25" ht="18.75" customHeight="1" x14ac:dyDescent="0.25">
      <c r="A129" s="3"/>
      <c r="B129" s="2"/>
      <c r="C129" s="3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2"/>
      <c r="T129" s="2"/>
      <c r="U129" s="2"/>
      <c r="V129" s="2"/>
      <c r="W129" s="2"/>
      <c r="X129" s="2"/>
      <c r="Y129" s="2"/>
    </row>
    <row r="130" spans="1:25" ht="18.75" customHeight="1" x14ac:dyDescent="0.25">
      <c r="A130" s="3"/>
      <c r="B130" s="2"/>
      <c r="C130" s="3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2"/>
      <c r="T130" s="2"/>
      <c r="U130" s="2"/>
      <c r="V130" s="2"/>
      <c r="W130" s="2"/>
      <c r="X130" s="2"/>
      <c r="Y130" s="2"/>
    </row>
    <row r="131" spans="1:25" ht="18.75" customHeight="1" x14ac:dyDescent="0.25">
      <c r="A131" s="3"/>
      <c r="B131" s="2"/>
      <c r="C131" s="3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2"/>
      <c r="T131" s="2"/>
      <c r="U131" s="2"/>
      <c r="V131" s="2"/>
      <c r="W131" s="2"/>
      <c r="X131" s="2"/>
      <c r="Y131" s="2"/>
    </row>
    <row r="132" spans="1:25" ht="18.75" customHeight="1" x14ac:dyDescent="0.25">
      <c r="A132" s="3"/>
      <c r="B132" s="2"/>
      <c r="C132" s="3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2"/>
      <c r="T132" s="2"/>
      <c r="U132" s="2"/>
      <c r="V132" s="2"/>
      <c r="W132" s="2"/>
      <c r="X132" s="2"/>
      <c r="Y132" s="2"/>
    </row>
    <row r="133" spans="1:25" ht="18.75" customHeight="1" x14ac:dyDescent="0.25">
      <c r="A133" s="3"/>
      <c r="B133" s="2"/>
      <c r="C133" s="3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2"/>
      <c r="T133" s="2"/>
      <c r="U133" s="2"/>
      <c r="V133" s="2"/>
      <c r="W133" s="2"/>
      <c r="X133" s="2"/>
      <c r="Y133" s="2"/>
    </row>
    <row r="134" spans="1:25" ht="18.75" customHeight="1" x14ac:dyDescent="0.25">
      <c r="A134" s="3"/>
      <c r="B134" s="2"/>
      <c r="C134" s="3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2"/>
      <c r="T134" s="2"/>
      <c r="U134" s="2"/>
      <c r="V134" s="2"/>
      <c r="W134" s="2"/>
      <c r="X134" s="2"/>
      <c r="Y134" s="2"/>
    </row>
    <row r="135" spans="1:25" ht="18.75" customHeight="1" x14ac:dyDescent="0.25">
      <c r="A135" s="3"/>
      <c r="B135" s="2"/>
      <c r="C135" s="3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2"/>
      <c r="T135" s="2"/>
      <c r="U135" s="2"/>
      <c r="V135" s="2"/>
      <c r="W135" s="2"/>
      <c r="X135" s="2"/>
      <c r="Y135" s="2"/>
    </row>
    <row r="136" spans="1:25" ht="18.75" customHeight="1" x14ac:dyDescent="0.25">
      <c r="A136" s="3"/>
      <c r="B136" s="2"/>
      <c r="C136" s="3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2"/>
      <c r="T136" s="2"/>
      <c r="U136" s="2"/>
      <c r="V136" s="2"/>
      <c r="W136" s="2"/>
      <c r="X136" s="2"/>
      <c r="Y136" s="2"/>
    </row>
    <row r="137" spans="1:25" ht="18.75" customHeight="1" x14ac:dyDescent="0.25">
      <c r="A137" s="3"/>
      <c r="B137" s="2"/>
      <c r="C137" s="3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2"/>
      <c r="T137" s="2"/>
      <c r="U137" s="2"/>
      <c r="V137" s="2"/>
      <c r="W137" s="2"/>
      <c r="X137" s="2"/>
      <c r="Y137" s="2"/>
    </row>
    <row r="138" spans="1:25" ht="18.75" customHeight="1" x14ac:dyDescent="0.25">
      <c r="A138" s="3"/>
      <c r="B138" s="2"/>
      <c r="C138" s="3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2"/>
      <c r="T138" s="2"/>
      <c r="U138" s="2"/>
      <c r="V138" s="2"/>
      <c r="W138" s="2"/>
      <c r="X138" s="2"/>
      <c r="Y138" s="2"/>
    </row>
    <row r="139" spans="1:25" ht="18.75" customHeight="1" x14ac:dyDescent="0.25">
      <c r="A139" s="3"/>
      <c r="B139" s="2"/>
      <c r="C139" s="3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2"/>
      <c r="T139" s="2"/>
      <c r="U139" s="2"/>
      <c r="V139" s="2"/>
      <c r="W139" s="2"/>
      <c r="X139" s="2"/>
      <c r="Y139" s="2"/>
    </row>
    <row r="140" spans="1:25" ht="18.75" customHeight="1" x14ac:dyDescent="0.25">
      <c r="A140" s="3"/>
      <c r="B140" s="2"/>
      <c r="C140" s="3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2"/>
      <c r="T140" s="2"/>
      <c r="U140" s="2"/>
      <c r="V140" s="2"/>
      <c r="W140" s="2"/>
      <c r="X140" s="2"/>
      <c r="Y140" s="2"/>
    </row>
    <row r="141" spans="1:25" ht="18.75" customHeight="1" x14ac:dyDescent="0.25">
      <c r="A141" s="3"/>
      <c r="B141" s="2"/>
      <c r="C141" s="3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2"/>
      <c r="T141" s="2"/>
      <c r="U141" s="2"/>
      <c r="V141" s="2"/>
      <c r="W141" s="2"/>
      <c r="X141" s="2"/>
      <c r="Y141" s="2"/>
    </row>
    <row r="142" spans="1:25" ht="18.75" customHeight="1" x14ac:dyDescent="0.25">
      <c r="A142" s="3"/>
      <c r="B142" s="2"/>
      <c r="C142" s="3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2"/>
      <c r="T142" s="2"/>
      <c r="U142" s="2"/>
      <c r="V142" s="2"/>
      <c r="W142" s="2"/>
      <c r="X142" s="2"/>
      <c r="Y142" s="2"/>
    </row>
    <row r="143" spans="1:25" ht="18.75" customHeight="1" x14ac:dyDescent="0.25">
      <c r="A143" s="3"/>
      <c r="B143" s="2"/>
      <c r="C143" s="3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2"/>
      <c r="T143" s="2"/>
      <c r="U143" s="2"/>
      <c r="V143" s="2"/>
      <c r="W143" s="2"/>
      <c r="X143" s="2"/>
      <c r="Y143" s="2"/>
    </row>
    <row r="144" spans="1:25" ht="18.75" customHeight="1" x14ac:dyDescent="0.25">
      <c r="A144" s="3"/>
      <c r="B144" s="2"/>
      <c r="C144" s="3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2"/>
      <c r="T144" s="2"/>
      <c r="U144" s="2"/>
      <c r="V144" s="2"/>
      <c r="W144" s="2"/>
      <c r="X144" s="2"/>
      <c r="Y144" s="2"/>
    </row>
    <row r="145" spans="1:25" ht="18.75" customHeight="1" x14ac:dyDescent="0.25">
      <c r="A145" s="3"/>
      <c r="B145" s="2"/>
      <c r="C145" s="3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2"/>
      <c r="T145" s="2"/>
      <c r="U145" s="2"/>
      <c r="V145" s="2"/>
      <c r="W145" s="2"/>
      <c r="X145" s="2"/>
      <c r="Y145" s="2"/>
    </row>
    <row r="146" spans="1:25" ht="18.75" customHeight="1" x14ac:dyDescent="0.25">
      <c r="A146" s="3"/>
      <c r="B146" s="2"/>
      <c r="C146" s="3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2"/>
      <c r="T146" s="2"/>
      <c r="U146" s="2"/>
      <c r="V146" s="2"/>
      <c r="W146" s="2"/>
      <c r="X146" s="2"/>
      <c r="Y146" s="2"/>
    </row>
    <row r="147" spans="1:25" ht="18.75" customHeight="1" x14ac:dyDescent="0.25">
      <c r="A147" s="3"/>
      <c r="B147" s="2"/>
      <c r="C147" s="3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2"/>
      <c r="T147" s="2"/>
      <c r="U147" s="2"/>
      <c r="V147" s="2"/>
      <c r="W147" s="2"/>
      <c r="X147" s="2"/>
      <c r="Y147" s="2"/>
    </row>
    <row r="148" spans="1:25" ht="18.75" customHeight="1" x14ac:dyDescent="0.25">
      <c r="A148" s="3"/>
      <c r="B148" s="2"/>
      <c r="C148" s="3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2"/>
      <c r="T148" s="2"/>
      <c r="U148" s="2"/>
      <c r="V148" s="2"/>
      <c r="W148" s="2"/>
      <c r="X148" s="2"/>
      <c r="Y148" s="2"/>
    </row>
    <row r="149" spans="1:25" ht="18.75" customHeight="1" x14ac:dyDescent="0.25">
      <c r="A149" s="3"/>
      <c r="B149" s="2"/>
      <c r="C149" s="3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2"/>
      <c r="T149" s="2"/>
      <c r="U149" s="2"/>
      <c r="V149" s="2"/>
      <c r="W149" s="2"/>
      <c r="X149" s="2"/>
      <c r="Y149" s="2"/>
    </row>
    <row r="150" spans="1:25" ht="18.75" customHeight="1" x14ac:dyDescent="0.25">
      <c r="A150" s="3"/>
      <c r="B150" s="2"/>
      <c r="C150" s="3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2"/>
      <c r="T150" s="2"/>
      <c r="U150" s="2"/>
      <c r="V150" s="2"/>
      <c r="W150" s="2"/>
      <c r="X150" s="2"/>
      <c r="Y150" s="2"/>
    </row>
    <row r="151" spans="1:25" ht="18.75" customHeight="1" x14ac:dyDescent="0.25">
      <c r="A151" s="3"/>
      <c r="B151" s="2"/>
      <c r="C151" s="3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2"/>
      <c r="T151" s="2"/>
      <c r="U151" s="2"/>
      <c r="V151" s="2"/>
      <c r="W151" s="2"/>
      <c r="X151" s="2"/>
      <c r="Y151" s="2"/>
    </row>
    <row r="152" spans="1:25" ht="18.75" customHeight="1" x14ac:dyDescent="0.25">
      <c r="A152" s="3"/>
      <c r="B152" s="2"/>
      <c r="C152" s="3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2"/>
      <c r="T152" s="2"/>
      <c r="U152" s="2"/>
      <c r="V152" s="2"/>
      <c r="W152" s="2"/>
      <c r="X152" s="2"/>
      <c r="Y152" s="2"/>
    </row>
    <row r="153" spans="1:25" ht="18.75" customHeight="1" x14ac:dyDescent="0.25">
      <c r="A153" s="3"/>
      <c r="B153" s="2"/>
      <c r="C153" s="3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2"/>
      <c r="T153" s="2"/>
      <c r="U153" s="2"/>
      <c r="V153" s="2"/>
      <c r="W153" s="2"/>
      <c r="X153" s="2"/>
      <c r="Y153" s="2"/>
    </row>
    <row r="154" spans="1:25" ht="18.75" customHeight="1" x14ac:dyDescent="0.25">
      <c r="A154" s="3"/>
      <c r="B154" s="2"/>
      <c r="C154" s="3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2"/>
      <c r="T154" s="2"/>
      <c r="U154" s="2"/>
      <c r="V154" s="2"/>
      <c r="W154" s="2"/>
      <c r="X154" s="2"/>
      <c r="Y154" s="2"/>
    </row>
    <row r="155" spans="1:25" ht="18.75" customHeight="1" x14ac:dyDescent="0.25">
      <c r="A155" s="3"/>
      <c r="B155" s="2"/>
      <c r="C155" s="3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2"/>
      <c r="T155" s="2"/>
      <c r="U155" s="2"/>
      <c r="V155" s="2"/>
      <c r="W155" s="2"/>
      <c r="X155" s="2"/>
      <c r="Y155" s="2"/>
    </row>
    <row r="156" spans="1:25" ht="18.75" customHeight="1" x14ac:dyDescent="0.25">
      <c r="A156" s="3"/>
      <c r="B156" s="2"/>
      <c r="C156" s="3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2"/>
      <c r="T156" s="2"/>
      <c r="U156" s="2"/>
      <c r="V156" s="2"/>
      <c r="W156" s="2"/>
      <c r="X156" s="2"/>
      <c r="Y156" s="2"/>
    </row>
    <row r="157" spans="1:25" ht="18.75" customHeight="1" x14ac:dyDescent="0.25">
      <c r="A157" s="3"/>
      <c r="B157" s="2"/>
      <c r="C157" s="3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2"/>
      <c r="T157" s="2"/>
      <c r="U157" s="2"/>
      <c r="V157" s="2"/>
      <c r="W157" s="2"/>
      <c r="X157" s="2"/>
      <c r="Y157" s="2"/>
    </row>
    <row r="158" spans="1:25" ht="18.75" customHeight="1" x14ac:dyDescent="0.25">
      <c r="A158" s="3"/>
      <c r="B158" s="2"/>
      <c r="C158" s="3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2"/>
      <c r="T158" s="2"/>
      <c r="U158" s="2"/>
      <c r="V158" s="2"/>
      <c r="W158" s="2"/>
      <c r="X158" s="2"/>
      <c r="Y158" s="2"/>
    </row>
    <row r="159" spans="1:25" ht="18.75" customHeight="1" x14ac:dyDescent="0.25">
      <c r="A159" s="3"/>
      <c r="B159" s="2"/>
      <c r="C159" s="3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2"/>
      <c r="T159" s="2"/>
      <c r="U159" s="2"/>
      <c r="V159" s="2"/>
      <c r="W159" s="2"/>
      <c r="X159" s="2"/>
      <c r="Y159" s="2"/>
    </row>
    <row r="160" spans="1:25" ht="18.75" customHeight="1" x14ac:dyDescent="0.25">
      <c r="A160" s="3"/>
      <c r="B160" s="2"/>
      <c r="C160" s="3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2"/>
      <c r="T160" s="2"/>
      <c r="U160" s="2"/>
      <c r="V160" s="2"/>
      <c r="W160" s="2"/>
      <c r="X160" s="2"/>
      <c r="Y160" s="2"/>
    </row>
    <row r="161" spans="1:25" ht="18.75" customHeight="1" x14ac:dyDescent="0.25">
      <c r="A161" s="3"/>
      <c r="B161" s="2"/>
      <c r="C161" s="3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2"/>
      <c r="T161" s="2"/>
      <c r="U161" s="2"/>
      <c r="V161" s="2"/>
      <c r="W161" s="2"/>
      <c r="X161" s="2"/>
      <c r="Y161" s="2"/>
    </row>
    <row r="162" spans="1:25" ht="18.75" customHeight="1" x14ac:dyDescent="0.25">
      <c r="A162" s="3"/>
      <c r="B162" s="2"/>
      <c r="C162" s="3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2"/>
      <c r="T162" s="2"/>
      <c r="U162" s="2"/>
      <c r="V162" s="2"/>
      <c r="W162" s="2"/>
      <c r="X162" s="2"/>
      <c r="Y162" s="2"/>
    </row>
    <row r="163" spans="1:25" ht="18.75" customHeight="1" x14ac:dyDescent="0.25">
      <c r="A163" s="3"/>
      <c r="B163" s="2"/>
      <c r="C163" s="3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2"/>
      <c r="T163" s="2"/>
      <c r="U163" s="2"/>
      <c r="V163" s="2"/>
      <c r="W163" s="2"/>
      <c r="X163" s="2"/>
      <c r="Y163" s="2"/>
    </row>
    <row r="164" spans="1:25" ht="18.75" customHeight="1" x14ac:dyDescent="0.25">
      <c r="A164" s="3"/>
      <c r="B164" s="2"/>
      <c r="C164" s="3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2"/>
      <c r="T164" s="2"/>
      <c r="U164" s="2"/>
      <c r="V164" s="2"/>
      <c r="W164" s="2"/>
      <c r="X164" s="2"/>
      <c r="Y164" s="2"/>
    </row>
    <row r="165" spans="1:25" ht="18.75" customHeight="1" x14ac:dyDescent="0.25">
      <c r="A165" s="3"/>
      <c r="B165" s="2"/>
      <c r="C165" s="3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2"/>
      <c r="T165" s="2"/>
      <c r="U165" s="2"/>
      <c r="V165" s="2"/>
      <c r="W165" s="2"/>
      <c r="X165" s="2"/>
      <c r="Y165" s="2"/>
    </row>
    <row r="166" spans="1:25" ht="18.75" customHeight="1" x14ac:dyDescent="0.25">
      <c r="A166" s="3"/>
      <c r="B166" s="2"/>
      <c r="C166" s="3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2"/>
      <c r="T166" s="2"/>
      <c r="U166" s="2"/>
      <c r="V166" s="2"/>
      <c r="W166" s="2"/>
      <c r="X166" s="2"/>
      <c r="Y166" s="2"/>
    </row>
    <row r="167" spans="1:25" ht="18.75" customHeight="1" x14ac:dyDescent="0.25">
      <c r="A167" s="3"/>
      <c r="B167" s="2"/>
      <c r="C167" s="3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2"/>
      <c r="T167" s="2"/>
      <c r="U167" s="2"/>
      <c r="V167" s="2"/>
      <c r="W167" s="2"/>
      <c r="X167" s="2"/>
      <c r="Y167" s="2"/>
    </row>
    <row r="168" spans="1:25" ht="18.75" customHeight="1" x14ac:dyDescent="0.25">
      <c r="A168" s="3"/>
      <c r="B168" s="2"/>
      <c r="C168" s="3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2"/>
      <c r="T168" s="2"/>
      <c r="U168" s="2"/>
      <c r="V168" s="2"/>
      <c r="W168" s="2"/>
      <c r="X168" s="2"/>
      <c r="Y168" s="2"/>
    </row>
    <row r="169" spans="1:25" ht="18.75" customHeight="1" x14ac:dyDescent="0.25">
      <c r="A169" s="3"/>
      <c r="B169" s="2"/>
      <c r="C169" s="3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2"/>
      <c r="T169" s="2"/>
      <c r="U169" s="2"/>
      <c r="V169" s="2"/>
      <c r="W169" s="2"/>
      <c r="X169" s="2"/>
      <c r="Y169" s="2"/>
    </row>
    <row r="170" spans="1:25" ht="18.75" customHeight="1" x14ac:dyDescent="0.25">
      <c r="A170" s="3"/>
      <c r="B170" s="2"/>
      <c r="C170" s="3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2"/>
      <c r="T170" s="2"/>
      <c r="U170" s="2"/>
      <c r="V170" s="2"/>
      <c r="W170" s="2"/>
      <c r="X170" s="2"/>
      <c r="Y170" s="2"/>
    </row>
    <row r="171" spans="1:25" ht="18.75" customHeight="1" x14ac:dyDescent="0.25">
      <c r="A171" s="3"/>
      <c r="B171" s="2"/>
      <c r="C171" s="3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2"/>
      <c r="T171" s="2"/>
      <c r="U171" s="2"/>
      <c r="V171" s="2"/>
      <c r="W171" s="2"/>
      <c r="X171" s="2"/>
      <c r="Y171" s="2"/>
    </row>
    <row r="172" spans="1:25" ht="18.75" customHeight="1" x14ac:dyDescent="0.25">
      <c r="A172" s="3"/>
      <c r="B172" s="2"/>
      <c r="C172" s="3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2"/>
      <c r="T172" s="2"/>
      <c r="U172" s="2"/>
      <c r="V172" s="2"/>
      <c r="W172" s="2"/>
      <c r="X172" s="2"/>
      <c r="Y172" s="2"/>
    </row>
    <row r="173" spans="1:25" ht="18.75" customHeight="1" x14ac:dyDescent="0.25">
      <c r="A173" s="3"/>
      <c r="B173" s="2"/>
      <c r="C173" s="3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2"/>
      <c r="T173" s="2"/>
      <c r="U173" s="2"/>
      <c r="V173" s="2"/>
      <c r="W173" s="2"/>
      <c r="X173" s="2"/>
      <c r="Y173" s="2"/>
    </row>
    <row r="174" spans="1:25" ht="18.75" customHeight="1" x14ac:dyDescent="0.25">
      <c r="A174" s="3"/>
      <c r="B174" s="2"/>
      <c r="C174" s="3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2"/>
      <c r="T174" s="2"/>
      <c r="U174" s="2"/>
      <c r="V174" s="2"/>
      <c r="W174" s="2"/>
      <c r="X174" s="2"/>
      <c r="Y174" s="2"/>
    </row>
    <row r="175" spans="1:25" ht="18.75" customHeight="1" x14ac:dyDescent="0.25">
      <c r="A175" s="3"/>
      <c r="B175" s="2"/>
      <c r="C175" s="3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2"/>
      <c r="T175" s="2"/>
      <c r="U175" s="2"/>
      <c r="V175" s="2"/>
      <c r="W175" s="2"/>
      <c r="X175" s="2"/>
      <c r="Y175" s="2"/>
    </row>
    <row r="176" spans="1:25" ht="18.75" customHeight="1" x14ac:dyDescent="0.25">
      <c r="A176" s="3"/>
      <c r="B176" s="2"/>
      <c r="C176" s="3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2"/>
      <c r="T176" s="2"/>
      <c r="U176" s="2"/>
      <c r="V176" s="2"/>
      <c r="W176" s="2"/>
      <c r="X176" s="2"/>
      <c r="Y176" s="2"/>
    </row>
    <row r="177" spans="1:25" ht="18.75" customHeight="1" x14ac:dyDescent="0.25">
      <c r="A177" s="3"/>
      <c r="B177" s="2"/>
      <c r="C177" s="3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2"/>
      <c r="T177" s="2"/>
      <c r="U177" s="2"/>
      <c r="V177" s="2"/>
      <c r="W177" s="2"/>
      <c r="X177" s="2"/>
      <c r="Y177" s="2"/>
    </row>
    <row r="178" spans="1:25" ht="18.75" customHeight="1" x14ac:dyDescent="0.25">
      <c r="A178" s="3"/>
      <c r="B178" s="2"/>
      <c r="C178" s="3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2"/>
      <c r="T178" s="2"/>
      <c r="U178" s="2"/>
      <c r="V178" s="2"/>
      <c r="W178" s="2"/>
      <c r="X178" s="2"/>
      <c r="Y178" s="2"/>
    </row>
    <row r="179" spans="1:25" ht="18.75" customHeight="1" x14ac:dyDescent="0.25">
      <c r="A179" s="3"/>
      <c r="B179" s="2"/>
      <c r="C179" s="3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2"/>
      <c r="T179" s="2"/>
      <c r="U179" s="2"/>
      <c r="V179" s="2"/>
      <c r="W179" s="2"/>
      <c r="X179" s="2"/>
      <c r="Y179" s="2"/>
    </row>
    <row r="180" spans="1:25" ht="18.75" customHeight="1" x14ac:dyDescent="0.25">
      <c r="A180" s="3"/>
      <c r="B180" s="2"/>
      <c r="C180" s="3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2"/>
      <c r="T180" s="2"/>
      <c r="U180" s="2"/>
      <c r="V180" s="2"/>
      <c r="W180" s="2"/>
      <c r="X180" s="2"/>
      <c r="Y180" s="2"/>
    </row>
    <row r="181" spans="1:25" ht="18.75" customHeight="1" x14ac:dyDescent="0.25">
      <c r="A181" s="3"/>
      <c r="B181" s="2"/>
      <c r="C181" s="3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2"/>
      <c r="T181" s="2"/>
      <c r="U181" s="2"/>
      <c r="V181" s="2"/>
      <c r="W181" s="2"/>
      <c r="X181" s="2"/>
      <c r="Y181" s="2"/>
    </row>
    <row r="182" spans="1:25" ht="18.75" customHeight="1" x14ac:dyDescent="0.25">
      <c r="A182" s="3"/>
      <c r="B182" s="2"/>
      <c r="C182" s="3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2"/>
      <c r="T182" s="2"/>
      <c r="U182" s="2"/>
      <c r="V182" s="2"/>
      <c r="W182" s="2"/>
      <c r="X182" s="2"/>
      <c r="Y182" s="2"/>
    </row>
    <row r="183" spans="1:25" ht="18.75" customHeight="1" x14ac:dyDescent="0.25">
      <c r="A183" s="3"/>
      <c r="B183" s="2"/>
      <c r="C183" s="3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2"/>
      <c r="T183" s="2"/>
      <c r="U183" s="2"/>
      <c r="V183" s="2"/>
      <c r="W183" s="2"/>
      <c r="X183" s="2"/>
      <c r="Y183" s="2"/>
    </row>
    <row r="184" spans="1:25" ht="18.75" customHeight="1" x14ac:dyDescent="0.25">
      <c r="A184" s="3"/>
      <c r="B184" s="2"/>
      <c r="C184" s="3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2"/>
      <c r="T184" s="2"/>
      <c r="U184" s="2"/>
      <c r="V184" s="2"/>
      <c r="W184" s="2"/>
      <c r="X184" s="2"/>
      <c r="Y184" s="2"/>
    </row>
    <row r="185" spans="1:25" ht="18.75" customHeight="1" x14ac:dyDescent="0.25">
      <c r="A185" s="3"/>
      <c r="B185" s="2"/>
      <c r="C185" s="3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2"/>
      <c r="T185" s="2"/>
      <c r="U185" s="2"/>
      <c r="V185" s="2"/>
      <c r="W185" s="2"/>
      <c r="X185" s="2"/>
      <c r="Y185" s="2"/>
    </row>
    <row r="186" spans="1:25" ht="18.75" customHeight="1" x14ac:dyDescent="0.25">
      <c r="A186" s="3"/>
      <c r="B186" s="2"/>
      <c r="C186" s="3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2"/>
      <c r="T186" s="2"/>
      <c r="U186" s="2"/>
      <c r="V186" s="2"/>
      <c r="W186" s="2"/>
      <c r="X186" s="2"/>
      <c r="Y186" s="2"/>
    </row>
    <row r="187" spans="1:25" ht="18.75" customHeight="1" x14ac:dyDescent="0.25">
      <c r="A187" s="3"/>
      <c r="B187" s="2"/>
      <c r="C187" s="3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2"/>
      <c r="T187" s="2"/>
      <c r="U187" s="2"/>
      <c r="V187" s="2"/>
      <c r="W187" s="2"/>
      <c r="X187" s="2"/>
      <c r="Y187" s="2"/>
    </row>
    <row r="188" spans="1:25" ht="18.75" customHeight="1" x14ac:dyDescent="0.25">
      <c r="A188" s="3"/>
      <c r="B188" s="2"/>
      <c r="C188" s="3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2"/>
      <c r="T188" s="2"/>
      <c r="U188" s="2"/>
      <c r="V188" s="2"/>
      <c r="W188" s="2"/>
      <c r="X188" s="2"/>
      <c r="Y188" s="2"/>
    </row>
    <row r="189" spans="1:25" ht="18.75" customHeight="1" x14ac:dyDescent="0.25">
      <c r="A189" s="3"/>
      <c r="B189" s="2"/>
      <c r="C189" s="3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2"/>
      <c r="T189" s="2"/>
      <c r="U189" s="2"/>
      <c r="V189" s="2"/>
      <c r="W189" s="2"/>
      <c r="X189" s="2"/>
      <c r="Y189" s="2"/>
    </row>
    <row r="190" spans="1:25" ht="18.75" customHeight="1" x14ac:dyDescent="0.25">
      <c r="A190" s="3"/>
      <c r="B190" s="2"/>
      <c r="C190" s="3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2"/>
      <c r="T190" s="2"/>
      <c r="U190" s="2"/>
      <c r="V190" s="2"/>
      <c r="W190" s="2"/>
      <c r="X190" s="2"/>
      <c r="Y190" s="2"/>
    </row>
    <row r="191" spans="1:25" ht="18.75" customHeight="1" x14ac:dyDescent="0.25">
      <c r="A191" s="3"/>
      <c r="B191" s="2"/>
      <c r="C191" s="3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2"/>
      <c r="T191" s="2"/>
      <c r="U191" s="2"/>
      <c r="V191" s="2"/>
      <c r="W191" s="2"/>
      <c r="X191" s="2"/>
      <c r="Y191" s="2"/>
    </row>
    <row r="192" spans="1:25" ht="18.75" customHeight="1" x14ac:dyDescent="0.25">
      <c r="A192" s="3"/>
      <c r="B192" s="2"/>
      <c r="C192" s="3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2"/>
      <c r="T192" s="2"/>
      <c r="U192" s="2"/>
      <c r="V192" s="2"/>
      <c r="W192" s="2"/>
      <c r="X192" s="2"/>
      <c r="Y192" s="2"/>
    </row>
    <row r="193" spans="1:25" ht="18.75" customHeight="1" x14ac:dyDescent="0.25">
      <c r="A193" s="3"/>
      <c r="B193" s="2"/>
      <c r="C193" s="3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2"/>
      <c r="T193" s="2"/>
      <c r="U193" s="2"/>
      <c r="V193" s="2"/>
      <c r="W193" s="2"/>
      <c r="X193" s="2"/>
      <c r="Y193" s="2"/>
    </row>
    <row r="194" spans="1:25" ht="18.75" customHeight="1" x14ac:dyDescent="0.25">
      <c r="A194" s="3"/>
      <c r="B194" s="2"/>
      <c r="C194" s="3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2"/>
      <c r="T194" s="2"/>
      <c r="U194" s="2"/>
      <c r="V194" s="2"/>
      <c r="W194" s="2"/>
      <c r="X194" s="2"/>
      <c r="Y194" s="2"/>
    </row>
    <row r="195" spans="1:25" ht="18.75" customHeight="1" x14ac:dyDescent="0.25">
      <c r="A195" s="3"/>
      <c r="B195" s="2"/>
      <c r="C195" s="3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2"/>
      <c r="T195" s="2"/>
      <c r="U195" s="2"/>
      <c r="V195" s="2"/>
      <c r="W195" s="2"/>
      <c r="X195" s="2"/>
      <c r="Y195" s="2"/>
    </row>
    <row r="196" spans="1:25" ht="18.75" customHeight="1" x14ac:dyDescent="0.25">
      <c r="A196" s="3"/>
      <c r="B196" s="2"/>
      <c r="C196" s="3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2"/>
      <c r="T196" s="2"/>
      <c r="U196" s="2"/>
      <c r="V196" s="2"/>
      <c r="W196" s="2"/>
      <c r="X196" s="2"/>
      <c r="Y196" s="2"/>
    </row>
    <row r="197" spans="1:25" ht="18.75" customHeight="1" x14ac:dyDescent="0.25">
      <c r="A197" s="3"/>
      <c r="B197" s="2"/>
      <c r="C197" s="3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2"/>
      <c r="T197" s="2"/>
      <c r="U197" s="2"/>
      <c r="V197" s="2"/>
      <c r="W197" s="2"/>
      <c r="X197" s="2"/>
      <c r="Y197" s="2"/>
    </row>
    <row r="198" spans="1:25" ht="18.75" customHeight="1" x14ac:dyDescent="0.25">
      <c r="A198" s="3"/>
      <c r="B198" s="2"/>
      <c r="C198" s="3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2"/>
      <c r="T198" s="2"/>
      <c r="U198" s="2"/>
      <c r="V198" s="2"/>
      <c r="W198" s="2"/>
      <c r="X198" s="2"/>
      <c r="Y198" s="2"/>
    </row>
    <row r="199" spans="1:25" ht="18.75" customHeight="1" x14ac:dyDescent="0.25">
      <c r="A199" s="3"/>
      <c r="B199" s="2"/>
      <c r="C199" s="3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2"/>
      <c r="T199" s="2"/>
      <c r="U199" s="2"/>
      <c r="V199" s="2"/>
      <c r="W199" s="2"/>
      <c r="X199" s="2"/>
      <c r="Y199" s="2"/>
    </row>
    <row r="200" spans="1:25" ht="18.75" customHeight="1" x14ac:dyDescent="0.25">
      <c r="A200" s="3"/>
      <c r="B200" s="2"/>
      <c r="C200" s="3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2"/>
      <c r="T200" s="2"/>
      <c r="U200" s="2"/>
      <c r="V200" s="2"/>
      <c r="W200" s="2"/>
      <c r="X200" s="2"/>
      <c r="Y200" s="2"/>
    </row>
    <row r="201" spans="1:25" ht="18.75" customHeight="1" x14ac:dyDescent="0.25">
      <c r="A201" s="3"/>
      <c r="B201" s="2"/>
      <c r="C201" s="3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2"/>
      <c r="T201" s="2"/>
      <c r="U201" s="2"/>
      <c r="V201" s="2"/>
      <c r="W201" s="2"/>
      <c r="X201" s="2"/>
      <c r="Y201" s="2"/>
    </row>
    <row r="202" spans="1:25" ht="18.75" customHeight="1" x14ac:dyDescent="0.25">
      <c r="A202" s="3"/>
      <c r="B202" s="2"/>
      <c r="C202" s="3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2"/>
      <c r="T202" s="2"/>
      <c r="U202" s="2"/>
      <c r="V202" s="2"/>
      <c r="W202" s="2"/>
      <c r="X202" s="2"/>
      <c r="Y202" s="2"/>
    </row>
    <row r="203" spans="1:25" ht="18.75" customHeight="1" x14ac:dyDescent="0.25">
      <c r="A203" s="3"/>
      <c r="B203" s="2"/>
      <c r="C203" s="3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2"/>
      <c r="T203" s="2"/>
      <c r="U203" s="2"/>
      <c r="V203" s="2"/>
      <c r="W203" s="2"/>
      <c r="X203" s="2"/>
      <c r="Y203" s="2"/>
    </row>
    <row r="204" spans="1:25" ht="18.75" customHeight="1" x14ac:dyDescent="0.25">
      <c r="A204" s="3"/>
      <c r="B204" s="2"/>
      <c r="C204" s="3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2"/>
      <c r="T204" s="2"/>
      <c r="U204" s="2"/>
      <c r="V204" s="2"/>
      <c r="W204" s="2"/>
      <c r="X204" s="2"/>
      <c r="Y204" s="2"/>
    </row>
    <row r="205" spans="1:25" ht="18.75" customHeight="1" x14ac:dyDescent="0.25">
      <c r="A205" s="3"/>
      <c r="B205" s="2"/>
      <c r="C205" s="3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2"/>
      <c r="T205" s="2"/>
      <c r="U205" s="2"/>
      <c r="V205" s="2"/>
      <c r="W205" s="2"/>
      <c r="X205" s="2"/>
      <c r="Y205" s="2"/>
    </row>
    <row r="206" spans="1:25" ht="18.75" customHeight="1" x14ac:dyDescent="0.25">
      <c r="A206" s="3"/>
      <c r="B206" s="2"/>
      <c r="C206" s="3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2"/>
      <c r="T206" s="2"/>
      <c r="U206" s="2"/>
      <c r="V206" s="2"/>
      <c r="W206" s="2"/>
      <c r="X206" s="2"/>
      <c r="Y206" s="2"/>
    </row>
    <row r="207" spans="1:25" ht="18.75" customHeight="1" x14ac:dyDescent="0.25">
      <c r="A207" s="3"/>
      <c r="B207" s="2"/>
      <c r="C207" s="3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2"/>
      <c r="T207" s="2"/>
      <c r="U207" s="2"/>
      <c r="V207" s="2"/>
      <c r="W207" s="2"/>
      <c r="X207" s="2"/>
      <c r="Y207" s="2"/>
    </row>
    <row r="208" spans="1:25" ht="18.75" customHeight="1" x14ac:dyDescent="0.25">
      <c r="A208" s="3"/>
      <c r="B208" s="2"/>
      <c r="C208" s="3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2"/>
      <c r="T208" s="2"/>
      <c r="U208" s="2"/>
      <c r="V208" s="2"/>
      <c r="W208" s="2"/>
      <c r="X208" s="2"/>
      <c r="Y208" s="2"/>
    </row>
    <row r="209" spans="1:25" ht="18.75" customHeight="1" x14ac:dyDescent="0.25">
      <c r="A209" s="3"/>
      <c r="B209" s="2"/>
      <c r="C209" s="3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2"/>
      <c r="T209" s="2"/>
      <c r="U209" s="2"/>
      <c r="V209" s="2"/>
      <c r="W209" s="2"/>
      <c r="X209" s="2"/>
      <c r="Y209" s="2"/>
    </row>
    <row r="210" spans="1:25" ht="18.75" customHeight="1" x14ac:dyDescent="0.25">
      <c r="A210" s="3"/>
      <c r="B210" s="2"/>
      <c r="C210" s="3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2"/>
      <c r="T210" s="2"/>
      <c r="U210" s="2"/>
      <c r="V210" s="2"/>
      <c r="W210" s="2"/>
      <c r="X210" s="2"/>
      <c r="Y210" s="2"/>
    </row>
    <row r="211" spans="1:25" ht="18.75" customHeight="1" x14ac:dyDescent="0.25">
      <c r="A211" s="3"/>
      <c r="B211" s="2"/>
      <c r="C211" s="3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2"/>
      <c r="T211" s="2"/>
      <c r="U211" s="2"/>
      <c r="V211" s="2"/>
      <c r="W211" s="2"/>
      <c r="X211" s="2"/>
      <c r="Y211" s="2"/>
    </row>
    <row r="212" spans="1:25" ht="18.75" customHeight="1" x14ac:dyDescent="0.25">
      <c r="A212" s="3"/>
      <c r="B212" s="2"/>
      <c r="C212" s="3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2"/>
      <c r="T212" s="2"/>
      <c r="U212" s="2"/>
      <c r="V212" s="2"/>
      <c r="W212" s="2"/>
      <c r="X212" s="2"/>
      <c r="Y212" s="2"/>
    </row>
    <row r="213" spans="1:25" ht="18.75" customHeight="1" x14ac:dyDescent="0.25">
      <c r="A213" s="3"/>
      <c r="B213" s="2"/>
      <c r="C213" s="3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2"/>
      <c r="T213" s="2"/>
      <c r="U213" s="2"/>
      <c r="V213" s="2"/>
      <c r="W213" s="2"/>
      <c r="X213" s="2"/>
      <c r="Y213" s="2"/>
    </row>
    <row r="214" spans="1:25" ht="18.75" customHeight="1" x14ac:dyDescent="0.25">
      <c r="A214" s="3"/>
      <c r="B214" s="2"/>
      <c r="C214" s="3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2"/>
      <c r="T214" s="2"/>
      <c r="U214" s="2"/>
      <c r="V214" s="2"/>
      <c r="W214" s="2"/>
      <c r="X214" s="2"/>
      <c r="Y214" s="2"/>
    </row>
    <row r="215" spans="1:25" ht="18.75" customHeight="1" x14ac:dyDescent="0.25">
      <c r="A215" s="3"/>
      <c r="B215" s="2"/>
      <c r="C215" s="3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2"/>
      <c r="T215" s="2"/>
      <c r="U215" s="2"/>
      <c r="V215" s="2"/>
      <c r="W215" s="2"/>
      <c r="X215" s="2"/>
      <c r="Y215" s="2"/>
    </row>
    <row r="216" spans="1:25" ht="18.75" customHeight="1" x14ac:dyDescent="0.25">
      <c r="A216" s="3"/>
      <c r="B216" s="2"/>
      <c r="C216" s="3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2"/>
      <c r="T216" s="2"/>
      <c r="U216" s="2"/>
      <c r="V216" s="2"/>
      <c r="W216" s="2"/>
      <c r="X216" s="2"/>
      <c r="Y216" s="2"/>
    </row>
    <row r="217" spans="1:25" ht="18.75" customHeight="1" x14ac:dyDescent="0.25">
      <c r="A217" s="3"/>
      <c r="B217" s="2"/>
      <c r="C217" s="3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2"/>
      <c r="T217" s="2"/>
      <c r="U217" s="2"/>
      <c r="V217" s="2"/>
      <c r="W217" s="2"/>
      <c r="X217" s="2"/>
      <c r="Y217" s="2"/>
    </row>
    <row r="218" spans="1:25" ht="18.75" customHeight="1" x14ac:dyDescent="0.25">
      <c r="A218" s="3"/>
      <c r="B218" s="2"/>
      <c r="C218" s="3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2"/>
      <c r="T218" s="2"/>
      <c r="U218" s="2"/>
      <c r="V218" s="2"/>
      <c r="W218" s="2"/>
      <c r="X218" s="2"/>
      <c r="Y218" s="2"/>
    </row>
    <row r="219" spans="1:25" ht="18.75" customHeight="1" x14ac:dyDescent="0.25">
      <c r="A219" s="3"/>
      <c r="B219" s="2"/>
      <c r="C219" s="3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2"/>
      <c r="T219" s="2"/>
      <c r="U219" s="2"/>
      <c r="V219" s="2"/>
      <c r="W219" s="2"/>
      <c r="X219" s="2"/>
      <c r="Y219" s="2"/>
    </row>
    <row r="220" spans="1:25" ht="18.75" customHeight="1" x14ac:dyDescent="0.25">
      <c r="A220" s="3"/>
      <c r="B220" s="2"/>
      <c r="C220" s="3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2"/>
      <c r="T220" s="2"/>
      <c r="U220" s="2"/>
      <c r="V220" s="2"/>
      <c r="W220" s="2"/>
      <c r="X220" s="2"/>
      <c r="Y220" s="2"/>
    </row>
    <row r="221" spans="1:25" ht="18.75" customHeight="1" x14ac:dyDescent="0.25">
      <c r="A221" s="3"/>
      <c r="B221" s="2"/>
      <c r="C221" s="3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2"/>
      <c r="T221" s="2"/>
      <c r="U221" s="2"/>
      <c r="V221" s="2"/>
      <c r="W221" s="2"/>
      <c r="X221" s="2"/>
      <c r="Y221" s="2"/>
    </row>
    <row r="222" spans="1:25" ht="18.75" customHeight="1" x14ac:dyDescent="0.25">
      <c r="A222" s="3"/>
      <c r="B222" s="2"/>
      <c r="C222" s="3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2"/>
      <c r="T222" s="2"/>
      <c r="U222" s="2"/>
      <c r="V222" s="2"/>
      <c r="W222" s="2"/>
      <c r="X222" s="2"/>
      <c r="Y222" s="2"/>
    </row>
    <row r="223" spans="1:25" ht="18.75" customHeight="1" x14ac:dyDescent="0.25">
      <c r="A223" s="3"/>
      <c r="B223" s="2"/>
      <c r="C223" s="3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2"/>
      <c r="T223" s="2"/>
      <c r="U223" s="2"/>
      <c r="V223" s="2"/>
      <c r="W223" s="2"/>
      <c r="X223" s="2"/>
      <c r="Y223" s="2"/>
    </row>
    <row r="224" spans="1:25" ht="18.75" customHeight="1" x14ac:dyDescent="0.25">
      <c r="A224" s="3"/>
      <c r="B224" s="2"/>
      <c r="C224" s="3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2"/>
      <c r="T224" s="2"/>
      <c r="U224" s="2"/>
      <c r="V224" s="2"/>
      <c r="W224" s="2"/>
      <c r="X224" s="2"/>
      <c r="Y224" s="2"/>
    </row>
    <row r="225" spans="1:25" ht="18.75" customHeight="1" x14ac:dyDescent="0.25">
      <c r="A225" s="3"/>
      <c r="B225" s="2"/>
      <c r="C225" s="3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2"/>
      <c r="T225" s="2"/>
      <c r="U225" s="2"/>
      <c r="V225" s="2"/>
      <c r="W225" s="2"/>
      <c r="X225" s="2"/>
      <c r="Y225" s="2"/>
    </row>
    <row r="226" spans="1:25" ht="18.75" customHeight="1" x14ac:dyDescent="0.25">
      <c r="A226" s="3"/>
      <c r="B226" s="2"/>
      <c r="C226" s="3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2"/>
      <c r="T226" s="2"/>
      <c r="U226" s="2"/>
      <c r="V226" s="2"/>
      <c r="W226" s="2"/>
      <c r="X226" s="2"/>
      <c r="Y226" s="2"/>
    </row>
    <row r="227" spans="1:25" ht="18.75" customHeight="1" x14ac:dyDescent="0.25">
      <c r="A227" s="3"/>
      <c r="B227" s="2"/>
      <c r="C227" s="3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2"/>
      <c r="T227" s="2"/>
      <c r="U227" s="2"/>
      <c r="V227" s="2"/>
      <c r="W227" s="2"/>
      <c r="X227" s="2"/>
      <c r="Y227" s="2"/>
    </row>
    <row r="228" spans="1:25" ht="18.75" customHeight="1" x14ac:dyDescent="0.25">
      <c r="A228" s="3"/>
      <c r="B228" s="2"/>
      <c r="C228" s="3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2"/>
      <c r="T228" s="2"/>
      <c r="U228" s="2"/>
      <c r="V228" s="2"/>
      <c r="W228" s="2"/>
      <c r="X228" s="2"/>
      <c r="Y228" s="2"/>
    </row>
    <row r="229" spans="1:25" ht="18.75" customHeight="1" x14ac:dyDescent="0.25">
      <c r="A229" s="3"/>
      <c r="B229" s="2"/>
      <c r="C229" s="3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2"/>
      <c r="T229" s="2"/>
      <c r="U229" s="2"/>
      <c r="V229" s="2"/>
      <c r="W229" s="2"/>
      <c r="X229" s="2"/>
      <c r="Y229" s="2"/>
    </row>
    <row r="230" spans="1:25" ht="18.75" customHeight="1" x14ac:dyDescent="0.25">
      <c r="A230" s="3"/>
      <c r="B230" s="2"/>
      <c r="C230" s="3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2"/>
      <c r="T230" s="2"/>
      <c r="U230" s="2"/>
      <c r="V230" s="2"/>
      <c r="W230" s="2"/>
      <c r="X230" s="2"/>
      <c r="Y230" s="2"/>
    </row>
    <row r="231" spans="1:25" ht="18.75" customHeight="1" x14ac:dyDescent="0.25">
      <c r="A231" s="3"/>
      <c r="B231" s="2"/>
      <c r="C231" s="3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2"/>
      <c r="T231" s="2"/>
      <c r="U231" s="2"/>
      <c r="V231" s="2"/>
      <c r="W231" s="2"/>
      <c r="X231" s="2"/>
      <c r="Y231" s="2"/>
    </row>
    <row r="232" spans="1:25" ht="18.75" customHeight="1" x14ac:dyDescent="0.25">
      <c r="A232" s="3"/>
      <c r="B232" s="2"/>
      <c r="C232" s="3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2"/>
      <c r="T232" s="2"/>
      <c r="U232" s="2"/>
      <c r="V232" s="2"/>
      <c r="W232" s="2"/>
      <c r="X232" s="2"/>
      <c r="Y232" s="2"/>
    </row>
    <row r="233" spans="1:25" ht="18.75" customHeight="1" x14ac:dyDescent="0.25">
      <c r="A233" s="3"/>
      <c r="B233" s="2"/>
      <c r="C233" s="3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2"/>
      <c r="T233" s="2"/>
      <c r="U233" s="2"/>
      <c r="V233" s="2"/>
      <c r="W233" s="2"/>
      <c r="X233" s="2"/>
      <c r="Y233" s="2"/>
    </row>
    <row r="234" spans="1:25" ht="18.75" customHeight="1" x14ac:dyDescent="0.25">
      <c r="A234" s="3"/>
      <c r="B234" s="2"/>
      <c r="C234" s="3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2"/>
      <c r="T234" s="2"/>
      <c r="U234" s="2"/>
      <c r="V234" s="2"/>
      <c r="W234" s="2"/>
      <c r="X234" s="2"/>
      <c r="Y234" s="2"/>
    </row>
    <row r="235" spans="1:25" ht="18.75" customHeight="1" x14ac:dyDescent="0.25">
      <c r="A235" s="3"/>
      <c r="B235" s="2"/>
      <c r="C235" s="3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2"/>
      <c r="T235" s="2"/>
      <c r="U235" s="2"/>
      <c r="V235" s="2"/>
      <c r="W235" s="2"/>
      <c r="X235" s="2"/>
      <c r="Y235" s="2"/>
    </row>
    <row r="236" spans="1:25" ht="18.75" customHeight="1" x14ac:dyDescent="0.25">
      <c r="A236" s="3"/>
      <c r="B236" s="2"/>
      <c r="C236" s="3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2"/>
      <c r="T236" s="2"/>
      <c r="U236" s="2"/>
      <c r="V236" s="2"/>
      <c r="W236" s="2"/>
      <c r="X236" s="2"/>
      <c r="Y236" s="2"/>
    </row>
    <row r="237" spans="1:25" ht="18.75" customHeight="1" x14ac:dyDescent="0.25">
      <c r="A237" s="3"/>
      <c r="B237" s="2"/>
      <c r="C237" s="3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2"/>
      <c r="T237" s="2"/>
      <c r="U237" s="2"/>
      <c r="V237" s="2"/>
      <c r="W237" s="2"/>
      <c r="X237" s="2"/>
      <c r="Y237" s="2"/>
    </row>
    <row r="238" spans="1:25" ht="18.75" customHeight="1" x14ac:dyDescent="0.25">
      <c r="A238" s="3"/>
      <c r="B238" s="2"/>
      <c r="C238" s="3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2"/>
      <c r="T238" s="2"/>
      <c r="U238" s="2"/>
      <c r="V238" s="2"/>
      <c r="W238" s="2"/>
      <c r="X238" s="2"/>
      <c r="Y238" s="2"/>
    </row>
    <row r="239" spans="1:25" ht="18.75" customHeight="1" x14ac:dyDescent="0.25">
      <c r="A239" s="3"/>
      <c r="B239" s="2"/>
      <c r="C239" s="3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2"/>
      <c r="T239" s="2"/>
      <c r="U239" s="2"/>
      <c r="V239" s="2"/>
      <c r="W239" s="2"/>
      <c r="X239" s="2"/>
      <c r="Y239" s="2"/>
    </row>
    <row r="240" spans="1:25" ht="18.75" customHeight="1" x14ac:dyDescent="0.25">
      <c r="A240" s="3"/>
      <c r="B240" s="2"/>
      <c r="C240" s="3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2"/>
      <c r="T240" s="2"/>
      <c r="U240" s="2"/>
      <c r="V240" s="2"/>
      <c r="W240" s="2"/>
      <c r="X240" s="2"/>
      <c r="Y240" s="2"/>
    </row>
    <row r="241" spans="1:25" ht="18.75" customHeight="1" x14ac:dyDescent="0.25">
      <c r="A241" s="3"/>
      <c r="B241" s="2"/>
      <c r="C241" s="3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2"/>
      <c r="T241" s="2"/>
      <c r="U241" s="2"/>
      <c r="V241" s="2"/>
      <c r="W241" s="2"/>
      <c r="X241" s="2"/>
      <c r="Y241" s="2"/>
    </row>
    <row r="242" spans="1:25" ht="18.75" customHeight="1" x14ac:dyDescent="0.25">
      <c r="A242" s="3"/>
      <c r="B242" s="2"/>
      <c r="C242" s="3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2"/>
      <c r="T242" s="2"/>
      <c r="U242" s="2"/>
      <c r="V242" s="2"/>
      <c r="W242" s="2"/>
      <c r="X242" s="2"/>
      <c r="Y242" s="2"/>
    </row>
    <row r="243" spans="1:25" ht="18.75" customHeight="1" x14ac:dyDescent="0.25">
      <c r="A243" s="3"/>
      <c r="B243" s="2"/>
      <c r="C243" s="3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2"/>
      <c r="T243" s="2"/>
      <c r="U243" s="2"/>
      <c r="V243" s="2"/>
      <c r="W243" s="2"/>
      <c r="X243" s="2"/>
      <c r="Y243" s="2"/>
    </row>
    <row r="244" spans="1:25" ht="18.75" customHeight="1" x14ac:dyDescent="0.25">
      <c r="A244" s="3"/>
      <c r="B244" s="2"/>
      <c r="C244" s="3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2"/>
      <c r="T244" s="2"/>
      <c r="U244" s="2"/>
      <c r="V244" s="2"/>
      <c r="W244" s="2"/>
      <c r="X244" s="2"/>
      <c r="Y244" s="2"/>
    </row>
    <row r="245" spans="1:25" ht="18.75" customHeight="1" x14ac:dyDescent="0.25">
      <c r="A245" s="3"/>
      <c r="B245" s="2"/>
      <c r="C245" s="3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2"/>
      <c r="T245" s="2"/>
      <c r="U245" s="2"/>
      <c r="V245" s="2"/>
      <c r="W245" s="2"/>
      <c r="X245" s="2"/>
      <c r="Y245" s="2"/>
    </row>
    <row r="246" spans="1:25" ht="18.75" customHeight="1" x14ac:dyDescent="0.25">
      <c r="A246" s="3"/>
      <c r="B246" s="2"/>
      <c r="C246" s="3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2"/>
      <c r="T246" s="2"/>
      <c r="U246" s="2"/>
      <c r="V246" s="2"/>
      <c r="W246" s="2"/>
      <c r="X246" s="2"/>
      <c r="Y246" s="2"/>
    </row>
    <row r="247" spans="1:25" ht="18.75" customHeight="1" x14ac:dyDescent="0.25">
      <c r="A247" s="3"/>
      <c r="B247" s="2"/>
      <c r="C247" s="3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2"/>
      <c r="T247" s="2"/>
      <c r="U247" s="2"/>
      <c r="V247" s="2"/>
      <c r="W247" s="2"/>
      <c r="X247" s="2"/>
      <c r="Y247" s="2"/>
    </row>
    <row r="248" spans="1:25" ht="18.75" customHeight="1" x14ac:dyDescent="0.25">
      <c r="A248" s="3"/>
      <c r="B248" s="2"/>
      <c r="C248" s="3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2"/>
      <c r="T248" s="2"/>
      <c r="U248" s="2"/>
      <c r="V248" s="2"/>
      <c r="W248" s="2"/>
      <c r="X248" s="2"/>
      <c r="Y248" s="2"/>
    </row>
    <row r="249" spans="1:25" ht="18.75" customHeight="1" x14ac:dyDescent="0.25">
      <c r="A249" s="3"/>
      <c r="B249" s="2"/>
      <c r="C249" s="3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2"/>
      <c r="T249" s="2"/>
      <c r="U249" s="2"/>
      <c r="V249" s="2"/>
      <c r="W249" s="2"/>
      <c r="X249" s="2"/>
      <c r="Y249" s="2"/>
    </row>
    <row r="250" spans="1:25" ht="18.75" customHeight="1" x14ac:dyDescent="0.25">
      <c r="A250" s="3"/>
      <c r="B250" s="2"/>
      <c r="C250" s="3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2"/>
      <c r="T250" s="2"/>
      <c r="U250" s="2"/>
      <c r="V250" s="2"/>
      <c r="W250" s="2"/>
      <c r="X250" s="2"/>
      <c r="Y250" s="2"/>
    </row>
    <row r="251" spans="1:25" ht="18.75" customHeight="1" x14ac:dyDescent="0.25">
      <c r="A251" s="3"/>
      <c r="B251" s="2"/>
      <c r="C251" s="3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2"/>
      <c r="T251" s="2"/>
      <c r="U251" s="2"/>
      <c r="V251" s="2"/>
      <c r="W251" s="2"/>
      <c r="X251" s="2"/>
      <c r="Y251" s="2"/>
    </row>
    <row r="252" spans="1:25" ht="18.75" customHeight="1" x14ac:dyDescent="0.25">
      <c r="A252" s="3"/>
      <c r="B252" s="2"/>
      <c r="C252" s="3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2"/>
      <c r="T252" s="2"/>
      <c r="U252" s="2"/>
      <c r="V252" s="2"/>
      <c r="W252" s="2"/>
      <c r="X252" s="2"/>
      <c r="Y252" s="2"/>
    </row>
    <row r="253" spans="1:25" ht="18.75" customHeight="1" x14ac:dyDescent="0.25">
      <c r="A253" s="3"/>
      <c r="B253" s="2"/>
      <c r="C253" s="3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2"/>
      <c r="T253" s="2"/>
      <c r="U253" s="2"/>
      <c r="V253" s="2"/>
      <c r="W253" s="2"/>
      <c r="X253" s="2"/>
      <c r="Y253" s="2"/>
    </row>
    <row r="254" spans="1:25" ht="18.75" customHeight="1" x14ac:dyDescent="0.25">
      <c r="A254" s="3"/>
      <c r="B254" s="2"/>
      <c r="C254" s="3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2"/>
      <c r="T254" s="2"/>
      <c r="U254" s="2"/>
      <c r="V254" s="2"/>
      <c r="W254" s="2"/>
      <c r="X254" s="2"/>
      <c r="Y254" s="2"/>
    </row>
    <row r="255" spans="1:25" ht="18.75" customHeight="1" x14ac:dyDescent="0.25">
      <c r="A255" s="3"/>
      <c r="B255" s="2"/>
      <c r="C255" s="3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2"/>
      <c r="T255" s="2"/>
      <c r="U255" s="2"/>
      <c r="V255" s="2"/>
      <c r="W255" s="2"/>
      <c r="X255" s="2"/>
      <c r="Y255" s="2"/>
    </row>
    <row r="256" spans="1:25" ht="18.75" customHeight="1" x14ac:dyDescent="0.25">
      <c r="A256" s="3"/>
      <c r="B256" s="2"/>
      <c r="C256" s="3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2"/>
      <c r="T256" s="2"/>
      <c r="U256" s="2"/>
      <c r="V256" s="2"/>
      <c r="W256" s="2"/>
      <c r="X256" s="2"/>
      <c r="Y256" s="2"/>
    </row>
    <row r="257" spans="1:25" ht="18.75" customHeight="1" x14ac:dyDescent="0.25">
      <c r="A257" s="3"/>
      <c r="B257" s="2"/>
      <c r="C257" s="3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2"/>
      <c r="T257" s="2"/>
      <c r="U257" s="2"/>
      <c r="V257" s="2"/>
      <c r="W257" s="2"/>
      <c r="X257" s="2"/>
      <c r="Y257" s="2"/>
    </row>
    <row r="258" spans="1:25" ht="18.75" customHeight="1" x14ac:dyDescent="0.25">
      <c r="A258" s="3"/>
      <c r="B258" s="2"/>
      <c r="C258" s="3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2"/>
      <c r="T258" s="2"/>
      <c r="U258" s="2"/>
      <c r="V258" s="2"/>
      <c r="W258" s="2"/>
      <c r="X258" s="2"/>
      <c r="Y258" s="2"/>
    </row>
    <row r="259" spans="1:25" ht="18.75" customHeight="1" x14ac:dyDescent="0.25">
      <c r="A259" s="3"/>
      <c r="B259" s="2"/>
      <c r="C259" s="3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2"/>
      <c r="T259" s="2"/>
      <c r="U259" s="2"/>
      <c r="V259" s="2"/>
      <c r="W259" s="2"/>
      <c r="X259" s="2"/>
      <c r="Y259" s="2"/>
    </row>
    <row r="260" spans="1:25" ht="18.75" customHeight="1" x14ac:dyDescent="0.25">
      <c r="A260" s="3"/>
      <c r="B260" s="2"/>
      <c r="C260" s="3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2"/>
      <c r="T260" s="2"/>
      <c r="U260" s="2"/>
      <c r="V260" s="2"/>
      <c r="W260" s="2"/>
      <c r="X260" s="2"/>
      <c r="Y260" s="2"/>
    </row>
    <row r="261" spans="1:25" ht="18.75" customHeight="1" x14ac:dyDescent="0.25">
      <c r="A261" s="3"/>
      <c r="B261" s="2"/>
      <c r="C261" s="3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2"/>
      <c r="T261" s="2"/>
      <c r="U261" s="2"/>
      <c r="V261" s="2"/>
      <c r="W261" s="2"/>
      <c r="X261" s="2"/>
      <c r="Y261" s="2"/>
    </row>
    <row r="262" spans="1:25" ht="18.75" customHeight="1" x14ac:dyDescent="0.25">
      <c r="A262" s="3"/>
      <c r="B262" s="2"/>
      <c r="C262" s="3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2"/>
      <c r="T262" s="2"/>
      <c r="U262" s="2"/>
      <c r="V262" s="2"/>
      <c r="W262" s="2"/>
      <c r="X262" s="2"/>
      <c r="Y262" s="2"/>
    </row>
    <row r="263" spans="1:25" ht="18.75" customHeight="1" x14ac:dyDescent="0.25">
      <c r="A263" s="3"/>
      <c r="B263" s="2"/>
      <c r="C263" s="3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2"/>
      <c r="T263" s="2"/>
      <c r="U263" s="2"/>
      <c r="V263" s="2"/>
      <c r="W263" s="2"/>
      <c r="X263" s="2"/>
      <c r="Y263" s="2"/>
    </row>
    <row r="264" spans="1:25" ht="18.75" customHeight="1" x14ac:dyDescent="0.25">
      <c r="A264" s="3"/>
      <c r="B264" s="2"/>
      <c r="C264" s="3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2"/>
      <c r="T264" s="2"/>
      <c r="U264" s="2"/>
      <c r="V264" s="2"/>
      <c r="W264" s="2"/>
      <c r="X264" s="2"/>
      <c r="Y264" s="2"/>
    </row>
    <row r="265" spans="1:25" ht="18.75" customHeight="1" x14ac:dyDescent="0.25">
      <c r="A265" s="3"/>
      <c r="B265" s="2"/>
      <c r="C265" s="3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2"/>
      <c r="T265" s="2"/>
      <c r="U265" s="2"/>
      <c r="V265" s="2"/>
      <c r="W265" s="2"/>
      <c r="X265" s="2"/>
      <c r="Y265" s="2"/>
    </row>
    <row r="266" spans="1:25" ht="18.75" customHeight="1" x14ac:dyDescent="0.25">
      <c r="A266" s="3"/>
      <c r="B266" s="2"/>
      <c r="C266" s="3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2"/>
      <c r="T266" s="2"/>
      <c r="U266" s="2"/>
      <c r="V266" s="2"/>
      <c r="W266" s="2"/>
      <c r="X266" s="2"/>
      <c r="Y266" s="2"/>
    </row>
    <row r="267" spans="1:25" ht="18.75" customHeight="1" x14ac:dyDescent="0.25">
      <c r="A267" s="3"/>
      <c r="B267" s="2"/>
      <c r="C267" s="3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2"/>
      <c r="T267" s="2"/>
      <c r="U267" s="2"/>
      <c r="V267" s="2"/>
      <c r="W267" s="2"/>
      <c r="X267" s="2"/>
      <c r="Y267" s="2"/>
    </row>
    <row r="268" spans="1:25" ht="18.75" customHeight="1" x14ac:dyDescent="0.25">
      <c r="A268" s="3"/>
      <c r="B268" s="2"/>
      <c r="C268" s="3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2"/>
      <c r="T268" s="2"/>
      <c r="U268" s="2"/>
      <c r="V268" s="2"/>
      <c r="W268" s="2"/>
      <c r="X268" s="2"/>
      <c r="Y268" s="2"/>
    </row>
    <row r="269" spans="1:25" ht="18.75" customHeight="1" x14ac:dyDescent="0.25">
      <c r="A269" s="3"/>
      <c r="B269" s="2"/>
      <c r="C269" s="3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2"/>
      <c r="T269" s="2"/>
      <c r="U269" s="2"/>
      <c r="V269" s="2"/>
      <c r="W269" s="2"/>
      <c r="X269" s="2"/>
      <c r="Y269" s="2"/>
    </row>
    <row r="270" spans="1:25" ht="18.75" customHeight="1" x14ac:dyDescent="0.25">
      <c r="A270" s="3"/>
      <c r="B270" s="2"/>
      <c r="C270" s="3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2"/>
      <c r="T270" s="2"/>
      <c r="U270" s="2"/>
      <c r="V270" s="2"/>
      <c r="W270" s="2"/>
      <c r="X270" s="2"/>
      <c r="Y270" s="2"/>
    </row>
    <row r="271" spans="1:25" ht="18.75" customHeight="1" x14ac:dyDescent="0.25">
      <c r="A271" s="3"/>
      <c r="B271" s="2"/>
      <c r="C271" s="3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2"/>
      <c r="T271" s="2"/>
      <c r="U271" s="2"/>
      <c r="V271" s="2"/>
      <c r="W271" s="2"/>
      <c r="X271" s="2"/>
      <c r="Y271" s="2"/>
    </row>
    <row r="272" spans="1:25" ht="18.75" customHeight="1" x14ac:dyDescent="0.25">
      <c r="A272" s="3"/>
      <c r="B272" s="2"/>
      <c r="C272" s="3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2"/>
      <c r="T272" s="2"/>
      <c r="U272" s="2"/>
      <c r="V272" s="2"/>
      <c r="W272" s="2"/>
      <c r="X272" s="2"/>
      <c r="Y272" s="2"/>
    </row>
    <row r="273" spans="1:25" ht="18.75" customHeight="1" x14ac:dyDescent="0.25">
      <c r="A273" s="3"/>
      <c r="B273" s="2"/>
      <c r="C273" s="3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2"/>
      <c r="T273" s="2"/>
      <c r="U273" s="2"/>
      <c r="V273" s="2"/>
      <c r="W273" s="2"/>
      <c r="X273" s="2"/>
      <c r="Y273" s="2"/>
    </row>
    <row r="274" spans="1:25" ht="18.75" customHeight="1" x14ac:dyDescent="0.25">
      <c r="A274" s="3"/>
      <c r="B274" s="2"/>
      <c r="C274" s="3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2"/>
      <c r="T274" s="2"/>
      <c r="U274" s="2"/>
      <c r="V274" s="2"/>
      <c r="W274" s="2"/>
      <c r="X274" s="2"/>
      <c r="Y274" s="2"/>
    </row>
    <row r="275" spans="1:25" ht="18.75" customHeight="1" x14ac:dyDescent="0.25">
      <c r="A275" s="3"/>
      <c r="B275" s="2"/>
      <c r="C275" s="3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2"/>
      <c r="T275" s="2"/>
      <c r="U275" s="2"/>
      <c r="V275" s="2"/>
      <c r="W275" s="2"/>
      <c r="X275" s="2"/>
      <c r="Y275" s="2"/>
    </row>
    <row r="276" spans="1:25" ht="18.75" customHeight="1" x14ac:dyDescent="0.25">
      <c r="A276" s="3"/>
      <c r="B276" s="2"/>
      <c r="C276" s="3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2"/>
      <c r="T276" s="2"/>
      <c r="U276" s="2"/>
      <c r="V276" s="2"/>
      <c r="W276" s="2"/>
      <c r="X276" s="2"/>
      <c r="Y276" s="2"/>
    </row>
    <row r="277" spans="1:25" ht="18.75" customHeight="1" x14ac:dyDescent="0.25">
      <c r="A277" s="3"/>
      <c r="B277" s="2"/>
      <c r="C277" s="3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2"/>
      <c r="T277" s="2"/>
      <c r="U277" s="2"/>
      <c r="V277" s="2"/>
      <c r="W277" s="2"/>
      <c r="X277" s="2"/>
      <c r="Y277" s="2"/>
    </row>
    <row r="278" spans="1:25" ht="18.75" customHeight="1" x14ac:dyDescent="0.25">
      <c r="A278" s="3"/>
      <c r="B278" s="2"/>
      <c r="C278" s="3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2"/>
      <c r="T278" s="2"/>
      <c r="U278" s="2"/>
      <c r="V278" s="2"/>
      <c r="W278" s="2"/>
      <c r="X278" s="2"/>
      <c r="Y278" s="2"/>
    </row>
    <row r="279" spans="1:25" ht="18.75" customHeight="1" x14ac:dyDescent="0.25">
      <c r="A279" s="3"/>
      <c r="B279" s="2"/>
      <c r="C279" s="3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2"/>
      <c r="T279" s="2"/>
      <c r="U279" s="2"/>
      <c r="V279" s="2"/>
      <c r="W279" s="2"/>
      <c r="X279" s="2"/>
      <c r="Y279" s="2"/>
    </row>
    <row r="280" spans="1:25" ht="18.75" customHeight="1" x14ac:dyDescent="0.25">
      <c r="A280" s="3"/>
      <c r="B280" s="2"/>
      <c r="C280" s="3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2"/>
      <c r="T280" s="2"/>
      <c r="U280" s="2"/>
      <c r="V280" s="2"/>
      <c r="W280" s="2"/>
      <c r="X280" s="2"/>
      <c r="Y280" s="2"/>
    </row>
    <row r="281" spans="1:25" ht="18.75" customHeight="1" x14ac:dyDescent="0.25">
      <c r="A281" s="3"/>
      <c r="B281" s="2"/>
      <c r="C281" s="3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2"/>
      <c r="T281" s="2"/>
      <c r="U281" s="2"/>
      <c r="V281" s="2"/>
      <c r="W281" s="2"/>
      <c r="X281" s="2"/>
      <c r="Y281" s="2"/>
    </row>
    <row r="282" spans="1:25" ht="18.75" customHeight="1" x14ac:dyDescent="0.25">
      <c r="A282" s="3"/>
      <c r="B282" s="2"/>
      <c r="C282" s="3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2"/>
      <c r="T282" s="2"/>
      <c r="U282" s="2"/>
      <c r="V282" s="2"/>
      <c r="W282" s="2"/>
      <c r="X282" s="2"/>
      <c r="Y282" s="2"/>
    </row>
    <row r="283" spans="1:25" ht="18.75" customHeight="1" x14ac:dyDescent="0.25">
      <c r="A283" s="3"/>
      <c r="B283" s="2"/>
      <c r="C283" s="3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2"/>
      <c r="T283" s="2"/>
      <c r="U283" s="2"/>
      <c r="V283" s="2"/>
      <c r="W283" s="2"/>
      <c r="X283" s="2"/>
      <c r="Y283" s="2"/>
    </row>
    <row r="284" spans="1:25" ht="18.75" customHeight="1" x14ac:dyDescent="0.25">
      <c r="A284" s="3"/>
      <c r="B284" s="2"/>
      <c r="C284" s="3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2"/>
      <c r="T284" s="2"/>
      <c r="U284" s="2"/>
      <c r="V284" s="2"/>
      <c r="W284" s="2"/>
      <c r="X284" s="2"/>
      <c r="Y284" s="2"/>
    </row>
    <row r="285" spans="1:25" ht="18.75" customHeight="1" x14ac:dyDescent="0.25">
      <c r="A285" s="3"/>
      <c r="B285" s="2"/>
      <c r="C285" s="3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2"/>
      <c r="T285" s="2"/>
      <c r="U285" s="2"/>
      <c r="V285" s="2"/>
      <c r="W285" s="2"/>
      <c r="X285" s="2"/>
      <c r="Y285" s="2"/>
    </row>
    <row r="286" spans="1:25" ht="18.75" customHeight="1" x14ac:dyDescent="0.25">
      <c r="A286" s="3"/>
      <c r="B286" s="2"/>
      <c r="C286" s="3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2"/>
      <c r="T286" s="2"/>
      <c r="U286" s="2"/>
      <c r="V286" s="2"/>
      <c r="W286" s="2"/>
      <c r="X286" s="2"/>
      <c r="Y286" s="2"/>
    </row>
    <row r="287" spans="1:25" ht="18.75" customHeight="1" x14ac:dyDescent="0.25">
      <c r="A287" s="3"/>
      <c r="B287" s="2"/>
      <c r="C287" s="3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2"/>
      <c r="T287" s="2"/>
      <c r="U287" s="2"/>
      <c r="V287" s="2"/>
      <c r="W287" s="2"/>
      <c r="X287" s="2"/>
      <c r="Y287" s="2"/>
    </row>
    <row r="288" spans="1:25" ht="18.75" customHeight="1" x14ac:dyDescent="0.25">
      <c r="A288" s="3"/>
      <c r="B288" s="2"/>
      <c r="C288" s="3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2"/>
      <c r="T288" s="2"/>
      <c r="U288" s="2"/>
      <c r="V288" s="2"/>
      <c r="W288" s="2"/>
      <c r="X288" s="2"/>
      <c r="Y288" s="2"/>
    </row>
    <row r="289" spans="1:25" ht="18.75" customHeight="1" x14ac:dyDescent="0.25">
      <c r="A289" s="3"/>
      <c r="B289" s="2"/>
      <c r="C289" s="3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2"/>
      <c r="T289" s="2"/>
      <c r="U289" s="2"/>
      <c r="V289" s="2"/>
      <c r="W289" s="2"/>
      <c r="X289" s="2"/>
      <c r="Y289" s="2"/>
    </row>
    <row r="290" spans="1:25" ht="18.75" customHeight="1" x14ac:dyDescent="0.25">
      <c r="A290" s="3"/>
      <c r="B290" s="2"/>
      <c r="C290" s="3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2"/>
      <c r="T290" s="2"/>
      <c r="U290" s="2"/>
      <c r="V290" s="2"/>
      <c r="W290" s="2"/>
      <c r="X290" s="2"/>
      <c r="Y290" s="2"/>
    </row>
    <row r="291" spans="1:25" ht="18.75" customHeight="1" x14ac:dyDescent="0.25">
      <c r="A291" s="3"/>
      <c r="B291" s="2"/>
      <c r="C291" s="3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2"/>
      <c r="T291" s="2"/>
      <c r="U291" s="2"/>
      <c r="V291" s="2"/>
      <c r="W291" s="2"/>
      <c r="X291" s="2"/>
      <c r="Y291" s="2"/>
    </row>
    <row r="292" spans="1:25" ht="18.75" customHeight="1" x14ac:dyDescent="0.25">
      <c r="A292" s="3"/>
      <c r="B292" s="2"/>
      <c r="C292" s="3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2"/>
      <c r="T292" s="2"/>
      <c r="U292" s="2"/>
      <c r="V292" s="2"/>
      <c r="W292" s="2"/>
      <c r="X292" s="2"/>
      <c r="Y292" s="2"/>
    </row>
    <row r="293" spans="1:25" ht="18.75" customHeight="1" x14ac:dyDescent="0.25">
      <c r="A293" s="3"/>
      <c r="B293" s="2"/>
      <c r="C293" s="3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2"/>
      <c r="T293" s="2"/>
      <c r="U293" s="2"/>
      <c r="V293" s="2"/>
      <c r="W293" s="2"/>
      <c r="X293" s="2"/>
      <c r="Y293" s="2"/>
    </row>
    <row r="294" spans="1:25" ht="18.75" customHeight="1" x14ac:dyDescent="0.25">
      <c r="A294" s="3"/>
      <c r="B294" s="2"/>
      <c r="C294" s="3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2"/>
      <c r="T294" s="2"/>
      <c r="U294" s="2"/>
      <c r="V294" s="2"/>
      <c r="W294" s="2"/>
      <c r="X294" s="2"/>
      <c r="Y294" s="2"/>
    </row>
    <row r="295" spans="1:25" ht="18.75" customHeight="1" x14ac:dyDescent="0.25">
      <c r="A295" s="3"/>
      <c r="B295" s="2"/>
      <c r="C295" s="3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2"/>
      <c r="T295" s="2"/>
      <c r="U295" s="2"/>
      <c r="V295" s="2"/>
      <c r="W295" s="2"/>
      <c r="X295" s="2"/>
      <c r="Y295" s="2"/>
    </row>
    <row r="296" spans="1:25" ht="18.75" customHeight="1" x14ac:dyDescent="0.25">
      <c r="A296" s="3"/>
      <c r="B296" s="2"/>
      <c r="C296" s="3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2"/>
      <c r="T296" s="2"/>
      <c r="U296" s="2"/>
      <c r="V296" s="2"/>
      <c r="W296" s="2"/>
      <c r="X296" s="2"/>
      <c r="Y296" s="2"/>
    </row>
    <row r="297" spans="1:25" ht="18.75" customHeight="1" x14ac:dyDescent="0.25">
      <c r="A297" s="3"/>
      <c r="B297" s="2"/>
      <c r="C297" s="3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2"/>
      <c r="T297" s="2"/>
      <c r="U297" s="2"/>
      <c r="V297" s="2"/>
      <c r="W297" s="2"/>
      <c r="X297" s="2"/>
      <c r="Y297" s="2"/>
    </row>
    <row r="298" spans="1:25" ht="18.75" customHeight="1" x14ac:dyDescent="0.25">
      <c r="A298" s="3"/>
      <c r="B298" s="2"/>
      <c r="C298" s="3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2"/>
      <c r="T298" s="2"/>
      <c r="U298" s="2"/>
      <c r="V298" s="2"/>
      <c r="W298" s="2"/>
      <c r="X298" s="2"/>
      <c r="Y298" s="2"/>
    </row>
    <row r="299" spans="1:25" ht="18.75" customHeight="1" x14ac:dyDescent="0.25">
      <c r="A299" s="3"/>
      <c r="B299" s="2"/>
      <c r="C299" s="3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2"/>
      <c r="T299" s="2"/>
      <c r="U299" s="2"/>
      <c r="V299" s="2"/>
      <c r="W299" s="2"/>
      <c r="X299" s="2"/>
      <c r="Y299" s="2"/>
    </row>
    <row r="300" spans="1:25" ht="18.75" customHeight="1" x14ac:dyDescent="0.25">
      <c r="A300" s="3"/>
      <c r="B300" s="2"/>
      <c r="C300" s="3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2"/>
      <c r="T300" s="2"/>
      <c r="U300" s="2"/>
      <c r="V300" s="2"/>
      <c r="W300" s="2"/>
      <c r="X300" s="2"/>
      <c r="Y300" s="2"/>
    </row>
    <row r="301" spans="1:25" ht="18.75" customHeight="1" x14ac:dyDescent="0.25">
      <c r="A301" s="3"/>
      <c r="B301" s="2"/>
      <c r="C301" s="3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2"/>
      <c r="T301" s="2"/>
      <c r="U301" s="2"/>
      <c r="V301" s="2"/>
      <c r="W301" s="2"/>
      <c r="X301" s="2"/>
      <c r="Y301" s="2"/>
    </row>
    <row r="302" spans="1:25" ht="18.75" customHeight="1" x14ac:dyDescent="0.25">
      <c r="A302" s="3"/>
      <c r="B302" s="2"/>
      <c r="C302" s="3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2"/>
      <c r="T302" s="2"/>
      <c r="U302" s="2"/>
      <c r="V302" s="2"/>
      <c r="W302" s="2"/>
      <c r="X302" s="2"/>
      <c r="Y302" s="2"/>
    </row>
    <row r="303" spans="1:25" ht="18.75" customHeight="1" x14ac:dyDescent="0.25">
      <c r="A303" s="3"/>
      <c r="B303" s="2"/>
      <c r="C303" s="3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2"/>
      <c r="T303" s="2"/>
      <c r="U303" s="2"/>
      <c r="V303" s="2"/>
      <c r="W303" s="2"/>
      <c r="X303" s="2"/>
      <c r="Y303" s="2"/>
    </row>
    <row r="304" spans="1:25" ht="18.75" customHeight="1" x14ac:dyDescent="0.25">
      <c r="A304" s="3"/>
      <c r="B304" s="2"/>
      <c r="C304" s="3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2"/>
      <c r="T304" s="2"/>
      <c r="U304" s="2"/>
      <c r="V304" s="2"/>
      <c r="W304" s="2"/>
      <c r="X304" s="2"/>
      <c r="Y304" s="2"/>
    </row>
    <row r="305" spans="1:25" ht="18.75" customHeight="1" x14ac:dyDescent="0.25">
      <c r="A305" s="3"/>
      <c r="B305" s="2"/>
      <c r="C305" s="3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2"/>
      <c r="T305" s="2"/>
      <c r="U305" s="2"/>
      <c r="V305" s="2"/>
      <c r="W305" s="2"/>
      <c r="X305" s="2"/>
      <c r="Y305" s="2"/>
    </row>
    <row r="306" spans="1:25" ht="18.75" customHeight="1" x14ac:dyDescent="0.25">
      <c r="A306" s="3"/>
      <c r="B306" s="2"/>
      <c r="C306" s="3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2"/>
      <c r="T306" s="2"/>
      <c r="U306" s="2"/>
      <c r="V306" s="2"/>
      <c r="W306" s="2"/>
      <c r="X306" s="2"/>
      <c r="Y306" s="2"/>
    </row>
    <row r="307" spans="1:25" ht="18.75" customHeight="1" x14ac:dyDescent="0.25">
      <c r="A307" s="3"/>
      <c r="B307" s="2"/>
      <c r="C307" s="3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2"/>
      <c r="T307" s="2"/>
      <c r="U307" s="2"/>
      <c r="V307" s="2"/>
      <c r="W307" s="2"/>
      <c r="X307" s="2"/>
      <c r="Y307" s="2"/>
    </row>
    <row r="308" spans="1:25" ht="18.75" customHeight="1" x14ac:dyDescent="0.25">
      <c r="A308" s="3"/>
      <c r="B308" s="2"/>
      <c r="C308" s="3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2"/>
      <c r="T308" s="2"/>
      <c r="U308" s="2"/>
      <c r="V308" s="2"/>
      <c r="W308" s="2"/>
      <c r="X308" s="2"/>
      <c r="Y308" s="2"/>
    </row>
    <row r="309" spans="1:25" ht="18.75" customHeight="1" x14ac:dyDescent="0.25">
      <c r="A309" s="3"/>
      <c r="B309" s="2"/>
      <c r="C309" s="3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2"/>
      <c r="T309" s="2"/>
      <c r="U309" s="2"/>
      <c r="V309" s="2"/>
      <c r="W309" s="2"/>
      <c r="X309" s="2"/>
      <c r="Y309" s="2"/>
    </row>
    <row r="310" spans="1:25" ht="18.75" customHeight="1" x14ac:dyDescent="0.25">
      <c r="A310" s="3"/>
      <c r="B310" s="2"/>
      <c r="C310" s="3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2"/>
      <c r="T310" s="2"/>
      <c r="U310" s="2"/>
      <c r="V310" s="2"/>
      <c r="W310" s="2"/>
      <c r="X310" s="2"/>
      <c r="Y310" s="2"/>
    </row>
    <row r="311" spans="1:25" ht="18.75" customHeight="1" x14ac:dyDescent="0.25">
      <c r="A311" s="3"/>
      <c r="B311" s="2"/>
      <c r="C311" s="3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2"/>
      <c r="T311" s="2"/>
      <c r="U311" s="2"/>
      <c r="V311" s="2"/>
      <c r="W311" s="2"/>
      <c r="X311" s="2"/>
      <c r="Y311" s="2"/>
    </row>
    <row r="312" spans="1:25" ht="18.75" customHeight="1" x14ac:dyDescent="0.25">
      <c r="A312" s="3"/>
      <c r="B312" s="2"/>
      <c r="C312" s="3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2"/>
      <c r="T312" s="2"/>
      <c r="U312" s="2"/>
      <c r="V312" s="2"/>
      <c r="W312" s="2"/>
      <c r="X312" s="2"/>
      <c r="Y312" s="2"/>
    </row>
    <row r="313" spans="1:25" ht="18.75" customHeight="1" x14ac:dyDescent="0.25">
      <c r="A313" s="3"/>
      <c r="B313" s="2"/>
      <c r="C313" s="3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2"/>
      <c r="T313" s="2"/>
      <c r="U313" s="2"/>
      <c r="V313" s="2"/>
      <c r="W313" s="2"/>
      <c r="X313" s="2"/>
      <c r="Y313" s="2"/>
    </row>
    <row r="314" spans="1:25" ht="18.75" customHeight="1" x14ac:dyDescent="0.25">
      <c r="A314" s="3"/>
      <c r="B314" s="2"/>
      <c r="C314" s="3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2"/>
      <c r="T314" s="2"/>
      <c r="U314" s="2"/>
      <c r="V314" s="2"/>
      <c r="W314" s="2"/>
      <c r="X314" s="2"/>
      <c r="Y314" s="2"/>
    </row>
    <row r="315" spans="1:25" ht="18.75" customHeight="1" x14ac:dyDescent="0.25">
      <c r="A315" s="3"/>
      <c r="B315" s="2"/>
      <c r="C315" s="3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2"/>
      <c r="T315" s="2"/>
      <c r="U315" s="2"/>
      <c r="V315" s="2"/>
      <c r="W315" s="2"/>
      <c r="X315" s="2"/>
      <c r="Y315" s="2"/>
    </row>
    <row r="316" spans="1:25" ht="18.75" customHeight="1" x14ac:dyDescent="0.25">
      <c r="A316" s="3"/>
      <c r="B316" s="2"/>
      <c r="C316" s="3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2"/>
      <c r="T316" s="2"/>
      <c r="U316" s="2"/>
      <c r="V316" s="2"/>
      <c r="W316" s="2"/>
      <c r="X316" s="2"/>
      <c r="Y316" s="2"/>
    </row>
    <row r="317" spans="1:25" ht="18.75" customHeight="1" x14ac:dyDescent="0.25">
      <c r="A317" s="3"/>
      <c r="B317" s="2"/>
      <c r="C317" s="3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2"/>
      <c r="T317" s="2"/>
      <c r="U317" s="2"/>
      <c r="V317" s="2"/>
      <c r="W317" s="2"/>
      <c r="X317" s="2"/>
      <c r="Y317" s="2"/>
    </row>
    <row r="318" spans="1:25" ht="18.75" customHeight="1" x14ac:dyDescent="0.25">
      <c r="A318" s="3"/>
      <c r="B318" s="2"/>
      <c r="C318" s="3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2"/>
      <c r="T318" s="2"/>
      <c r="U318" s="2"/>
      <c r="V318" s="2"/>
      <c r="W318" s="2"/>
      <c r="X318" s="2"/>
      <c r="Y318" s="2"/>
    </row>
    <row r="319" spans="1:25" ht="18.75" customHeight="1" x14ac:dyDescent="0.25">
      <c r="A319" s="3"/>
      <c r="B319" s="2"/>
      <c r="C319" s="3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2"/>
      <c r="T319" s="2"/>
      <c r="U319" s="2"/>
      <c r="V319" s="2"/>
      <c r="W319" s="2"/>
      <c r="X319" s="2"/>
      <c r="Y319" s="2"/>
    </row>
    <row r="320" spans="1:25" ht="18.75" customHeight="1" x14ac:dyDescent="0.25">
      <c r="A320" s="3"/>
      <c r="B320" s="2"/>
      <c r="C320" s="3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2"/>
      <c r="T320" s="2"/>
      <c r="U320" s="2"/>
      <c r="V320" s="2"/>
      <c r="W320" s="2"/>
      <c r="X320" s="2"/>
      <c r="Y320" s="2"/>
    </row>
    <row r="321" spans="1:25" ht="18.75" customHeight="1" x14ac:dyDescent="0.25">
      <c r="A321" s="3"/>
      <c r="B321" s="2"/>
      <c r="C321" s="3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2"/>
      <c r="T321" s="2"/>
      <c r="U321" s="2"/>
      <c r="V321" s="2"/>
      <c r="W321" s="2"/>
      <c r="X321" s="2"/>
      <c r="Y321" s="2"/>
    </row>
    <row r="322" spans="1:25" ht="18.75" customHeight="1" x14ac:dyDescent="0.25">
      <c r="A322" s="3"/>
      <c r="B322" s="2"/>
      <c r="C322" s="3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2"/>
      <c r="T322" s="2"/>
      <c r="U322" s="2"/>
      <c r="V322" s="2"/>
      <c r="W322" s="2"/>
      <c r="X322" s="2"/>
      <c r="Y322" s="2"/>
    </row>
    <row r="323" spans="1:25" ht="18.75" customHeight="1" x14ac:dyDescent="0.25">
      <c r="A323" s="3"/>
      <c r="B323" s="2"/>
      <c r="C323" s="3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2"/>
      <c r="T323" s="2"/>
      <c r="U323" s="2"/>
      <c r="V323" s="2"/>
      <c r="W323" s="2"/>
      <c r="X323" s="2"/>
      <c r="Y323" s="2"/>
    </row>
    <row r="324" spans="1:25" ht="18.75" customHeight="1" x14ac:dyDescent="0.25">
      <c r="A324" s="3"/>
      <c r="B324" s="2"/>
      <c r="C324" s="3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2"/>
      <c r="T324" s="2"/>
      <c r="U324" s="2"/>
      <c r="V324" s="2"/>
      <c r="W324" s="2"/>
      <c r="X324" s="2"/>
      <c r="Y324" s="2"/>
    </row>
    <row r="325" spans="1:25" ht="18.75" customHeight="1" x14ac:dyDescent="0.25">
      <c r="A325" s="3"/>
      <c r="B325" s="2"/>
      <c r="C325" s="3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2"/>
      <c r="T325" s="2"/>
      <c r="U325" s="2"/>
      <c r="V325" s="2"/>
      <c r="W325" s="2"/>
      <c r="X325" s="2"/>
      <c r="Y325" s="2"/>
    </row>
    <row r="326" spans="1:25" ht="18.75" customHeight="1" x14ac:dyDescent="0.25">
      <c r="A326" s="3"/>
      <c r="B326" s="2"/>
      <c r="C326" s="3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2"/>
      <c r="T326" s="2"/>
      <c r="U326" s="2"/>
      <c r="V326" s="2"/>
      <c r="W326" s="2"/>
      <c r="X326" s="2"/>
      <c r="Y326" s="2"/>
    </row>
    <row r="327" spans="1:25" ht="18.75" customHeight="1" x14ac:dyDescent="0.25">
      <c r="A327" s="3"/>
      <c r="B327" s="2"/>
      <c r="C327" s="3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2"/>
      <c r="T327" s="2"/>
      <c r="U327" s="2"/>
      <c r="V327" s="2"/>
      <c r="W327" s="2"/>
      <c r="X327" s="2"/>
      <c r="Y327" s="2"/>
    </row>
    <row r="328" spans="1:25" ht="18.75" customHeight="1" x14ac:dyDescent="0.25">
      <c r="A328" s="3"/>
      <c r="B328" s="2"/>
      <c r="C328" s="3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2"/>
      <c r="T328" s="2"/>
      <c r="U328" s="2"/>
      <c r="V328" s="2"/>
      <c r="W328" s="2"/>
      <c r="X328" s="2"/>
      <c r="Y328" s="2"/>
    </row>
    <row r="329" spans="1:25" ht="18.75" customHeight="1" x14ac:dyDescent="0.25">
      <c r="A329" s="3"/>
      <c r="B329" s="2"/>
      <c r="C329" s="3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2"/>
      <c r="T329" s="2"/>
      <c r="U329" s="2"/>
      <c r="V329" s="2"/>
      <c r="W329" s="2"/>
      <c r="X329" s="2"/>
      <c r="Y329" s="2"/>
    </row>
    <row r="330" spans="1:25" ht="18.75" customHeight="1" x14ac:dyDescent="0.25">
      <c r="A330" s="3"/>
      <c r="B330" s="2"/>
      <c r="C330" s="3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2"/>
      <c r="T330" s="2"/>
      <c r="U330" s="2"/>
      <c r="V330" s="2"/>
      <c r="W330" s="2"/>
      <c r="X330" s="2"/>
      <c r="Y330" s="2"/>
    </row>
    <row r="331" spans="1:25" ht="18.75" customHeight="1" x14ac:dyDescent="0.25">
      <c r="A331" s="3"/>
      <c r="B331" s="2"/>
      <c r="C331" s="3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2"/>
      <c r="T331" s="2"/>
      <c r="U331" s="2"/>
      <c r="V331" s="2"/>
      <c r="W331" s="2"/>
      <c r="X331" s="2"/>
      <c r="Y331" s="2"/>
    </row>
    <row r="332" spans="1:25" ht="18.75" customHeight="1" x14ac:dyDescent="0.25">
      <c r="A332" s="3"/>
      <c r="B332" s="2"/>
      <c r="C332" s="3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2"/>
      <c r="T332" s="2"/>
      <c r="U332" s="2"/>
      <c r="V332" s="2"/>
      <c r="W332" s="2"/>
      <c r="X332" s="2"/>
      <c r="Y332" s="2"/>
    </row>
    <row r="333" spans="1:25" ht="18.75" customHeight="1" x14ac:dyDescent="0.25">
      <c r="A333" s="3"/>
      <c r="B333" s="2"/>
      <c r="C333" s="3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2"/>
      <c r="T333" s="2"/>
      <c r="U333" s="2"/>
      <c r="V333" s="2"/>
      <c r="W333" s="2"/>
      <c r="X333" s="2"/>
      <c r="Y333" s="2"/>
    </row>
    <row r="334" spans="1:25" ht="18.75" customHeight="1" x14ac:dyDescent="0.25">
      <c r="A334" s="3"/>
      <c r="B334" s="2"/>
      <c r="C334" s="3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2"/>
      <c r="T334" s="2"/>
      <c r="U334" s="2"/>
      <c r="V334" s="2"/>
      <c r="W334" s="2"/>
      <c r="X334" s="2"/>
      <c r="Y334" s="2"/>
    </row>
    <row r="335" spans="1:25" ht="18.75" customHeight="1" x14ac:dyDescent="0.25">
      <c r="A335" s="3"/>
      <c r="B335" s="2"/>
      <c r="C335" s="3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2"/>
      <c r="T335" s="2"/>
      <c r="U335" s="2"/>
      <c r="V335" s="2"/>
      <c r="W335" s="2"/>
      <c r="X335" s="2"/>
      <c r="Y335" s="2"/>
    </row>
    <row r="336" spans="1:25" ht="18.75" customHeight="1" x14ac:dyDescent="0.25">
      <c r="A336" s="3"/>
      <c r="B336" s="2"/>
      <c r="C336" s="3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2"/>
      <c r="T336" s="2"/>
      <c r="U336" s="2"/>
      <c r="V336" s="2"/>
      <c r="W336" s="2"/>
      <c r="X336" s="2"/>
      <c r="Y336" s="2"/>
    </row>
    <row r="337" spans="1:25" ht="18.75" customHeight="1" x14ac:dyDescent="0.25">
      <c r="A337" s="3"/>
      <c r="B337" s="2"/>
      <c r="C337" s="3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2"/>
      <c r="T337" s="2"/>
      <c r="U337" s="2"/>
      <c r="V337" s="2"/>
      <c r="W337" s="2"/>
      <c r="X337" s="2"/>
      <c r="Y337" s="2"/>
    </row>
    <row r="338" spans="1:25" ht="18.75" customHeight="1" x14ac:dyDescent="0.25">
      <c r="A338" s="3"/>
      <c r="B338" s="2"/>
      <c r="C338" s="3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2"/>
      <c r="T338" s="2"/>
      <c r="U338" s="2"/>
      <c r="V338" s="2"/>
      <c r="W338" s="2"/>
      <c r="X338" s="2"/>
      <c r="Y338" s="2"/>
    </row>
    <row r="339" spans="1:25" ht="18.75" customHeight="1" x14ac:dyDescent="0.25">
      <c r="A339" s="3"/>
      <c r="B339" s="2"/>
      <c r="C339" s="3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2"/>
      <c r="T339" s="2"/>
      <c r="U339" s="2"/>
      <c r="V339" s="2"/>
      <c r="W339" s="2"/>
      <c r="X339" s="2"/>
      <c r="Y339" s="2"/>
    </row>
    <row r="340" spans="1:25" ht="18.75" customHeight="1" x14ac:dyDescent="0.25">
      <c r="A340" s="3"/>
      <c r="B340" s="2"/>
      <c r="C340" s="3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2"/>
      <c r="T340" s="2"/>
      <c r="U340" s="2"/>
      <c r="V340" s="2"/>
      <c r="W340" s="2"/>
      <c r="X340" s="2"/>
      <c r="Y340" s="2"/>
    </row>
    <row r="341" spans="1:25" ht="18.75" customHeight="1" x14ac:dyDescent="0.25">
      <c r="A341" s="3"/>
      <c r="B341" s="2"/>
      <c r="C341" s="3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2"/>
      <c r="T341" s="2"/>
      <c r="U341" s="2"/>
      <c r="V341" s="2"/>
      <c r="W341" s="2"/>
      <c r="X341" s="2"/>
      <c r="Y341" s="2"/>
    </row>
    <row r="342" spans="1:25" ht="18.75" customHeight="1" x14ac:dyDescent="0.25">
      <c r="A342" s="3"/>
      <c r="B342" s="2"/>
      <c r="C342" s="3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2"/>
      <c r="T342" s="2"/>
      <c r="U342" s="2"/>
      <c r="V342" s="2"/>
      <c r="W342" s="2"/>
      <c r="X342" s="2"/>
      <c r="Y342" s="2"/>
    </row>
    <row r="343" spans="1:25" ht="18.75" customHeight="1" x14ac:dyDescent="0.25">
      <c r="A343" s="3"/>
      <c r="B343" s="2"/>
      <c r="C343" s="3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2"/>
      <c r="T343" s="2"/>
      <c r="U343" s="2"/>
      <c r="V343" s="2"/>
      <c r="W343" s="2"/>
      <c r="X343" s="2"/>
      <c r="Y343" s="2"/>
    </row>
    <row r="344" spans="1:25" ht="18.75" customHeight="1" x14ac:dyDescent="0.25">
      <c r="A344" s="3"/>
      <c r="B344" s="2"/>
      <c r="C344" s="3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2"/>
      <c r="T344" s="2"/>
      <c r="U344" s="2"/>
      <c r="V344" s="2"/>
      <c r="W344" s="2"/>
      <c r="X344" s="2"/>
      <c r="Y344" s="2"/>
    </row>
    <row r="345" spans="1:25" ht="18.75" customHeight="1" x14ac:dyDescent="0.25">
      <c r="A345" s="3"/>
      <c r="B345" s="2"/>
      <c r="C345" s="3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2"/>
      <c r="T345" s="2"/>
      <c r="U345" s="2"/>
      <c r="V345" s="2"/>
      <c r="W345" s="2"/>
      <c r="X345" s="2"/>
      <c r="Y345" s="2"/>
    </row>
    <row r="346" spans="1:25" ht="18.75" customHeight="1" x14ac:dyDescent="0.25">
      <c r="A346" s="3"/>
      <c r="B346" s="2"/>
      <c r="C346" s="3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2"/>
      <c r="T346" s="2"/>
      <c r="U346" s="2"/>
      <c r="V346" s="2"/>
      <c r="W346" s="2"/>
      <c r="X346" s="2"/>
      <c r="Y346" s="2"/>
    </row>
    <row r="347" spans="1:25" ht="18.75" customHeight="1" x14ac:dyDescent="0.25">
      <c r="A347" s="3"/>
      <c r="B347" s="2"/>
      <c r="C347" s="3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2"/>
      <c r="T347" s="2"/>
      <c r="U347" s="2"/>
      <c r="V347" s="2"/>
      <c r="W347" s="2"/>
      <c r="X347" s="2"/>
      <c r="Y347" s="2"/>
    </row>
    <row r="348" spans="1:25" ht="18.75" customHeight="1" x14ac:dyDescent="0.25">
      <c r="A348" s="3"/>
      <c r="B348" s="2"/>
      <c r="C348" s="3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2"/>
      <c r="T348" s="2"/>
      <c r="U348" s="2"/>
      <c r="V348" s="2"/>
      <c r="W348" s="2"/>
      <c r="X348" s="2"/>
      <c r="Y348" s="2"/>
    </row>
    <row r="349" spans="1:25" ht="18.75" customHeight="1" x14ac:dyDescent="0.25">
      <c r="A349" s="3"/>
      <c r="B349" s="2"/>
      <c r="C349" s="3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2"/>
      <c r="T349" s="2"/>
      <c r="U349" s="2"/>
      <c r="V349" s="2"/>
      <c r="W349" s="2"/>
      <c r="X349" s="2"/>
      <c r="Y349" s="2"/>
    </row>
    <row r="350" spans="1:25" ht="18.75" customHeight="1" x14ac:dyDescent="0.25">
      <c r="A350" s="3"/>
      <c r="B350" s="2"/>
      <c r="C350" s="3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2"/>
      <c r="T350" s="2"/>
      <c r="U350" s="2"/>
      <c r="V350" s="2"/>
      <c r="W350" s="2"/>
      <c r="X350" s="2"/>
      <c r="Y350" s="2"/>
    </row>
    <row r="351" spans="1:25" ht="18.75" customHeight="1" x14ac:dyDescent="0.25">
      <c r="A351" s="3"/>
      <c r="B351" s="2"/>
      <c r="C351" s="3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2"/>
      <c r="T351" s="2"/>
      <c r="U351" s="2"/>
      <c r="V351" s="2"/>
      <c r="W351" s="2"/>
      <c r="X351" s="2"/>
      <c r="Y351" s="2"/>
    </row>
    <row r="352" spans="1:25" ht="18.75" customHeight="1" x14ac:dyDescent="0.25">
      <c r="A352" s="3"/>
      <c r="B352" s="2"/>
      <c r="C352" s="3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2"/>
      <c r="T352" s="2"/>
      <c r="U352" s="2"/>
      <c r="V352" s="2"/>
      <c r="W352" s="2"/>
      <c r="X352" s="2"/>
      <c r="Y352" s="2"/>
    </row>
    <row r="353" spans="1:25" ht="18.75" customHeight="1" x14ac:dyDescent="0.25">
      <c r="A353" s="3"/>
      <c r="B353" s="2"/>
      <c r="C353" s="3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2"/>
      <c r="T353" s="2"/>
      <c r="U353" s="2"/>
      <c r="V353" s="2"/>
      <c r="W353" s="2"/>
      <c r="X353" s="2"/>
      <c r="Y353" s="2"/>
    </row>
    <row r="354" spans="1:25" ht="18.75" customHeight="1" x14ac:dyDescent="0.25">
      <c r="A354" s="3"/>
      <c r="B354" s="2"/>
      <c r="C354" s="3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2"/>
      <c r="T354" s="2"/>
      <c r="U354" s="2"/>
      <c r="V354" s="2"/>
      <c r="W354" s="2"/>
      <c r="X354" s="2"/>
      <c r="Y354" s="2"/>
    </row>
    <row r="355" spans="1:25" ht="18.75" customHeight="1" x14ac:dyDescent="0.25">
      <c r="A355" s="3"/>
      <c r="B355" s="2"/>
      <c r="C355" s="3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2"/>
      <c r="T355" s="2"/>
      <c r="U355" s="2"/>
      <c r="V355" s="2"/>
      <c r="W355" s="2"/>
      <c r="X355" s="2"/>
      <c r="Y355" s="2"/>
    </row>
    <row r="356" spans="1:25" ht="18.75" customHeight="1" x14ac:dyDescent="0.25">
      <c r="A356" s="3"/>
      <c r="B356" s="2"/>
      <c r="C356" s="3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2"/>
      <c r="T356" s="2"/>
      <c r="U356" s="2"/>
      <c r="V356" s="2"/>
      <c r="W356" s="2"/>
      <c r="X356" s="2"/>
      <c r="Y356" s="2"/>
    </row>
    <row r="357" spans="1:25" ht="18.75" customHeight="1" x14ac:dyDescent="0.25">
      <c r="A357" s="3"/>
      <c r="B357" s="2"/>
      <c r="C357" s="3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2"/>
      <c r="T357" s="2"/>
      <c r="U357" s="2"/>
      <c r="V357" s="2"/>
      <c r="W357" s="2"/>
      <c r="X357" s="2"/>
      <c r="Y357" s="2"/>
    </row>
    <row r="358" spans="1:25" ht="18.75" customHeight="1" x14ac:dyDescent="0.25">
      <c r="A358" s="3"/>
      <c r="B358" s="2"/>
      <c r="C358" s="3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2"/>
      <c r="T358" s="2"/>
      <c r="U358" s="2"/>
      <c r="V358" s="2"/>
      <c r="W358" s="2"/>
      <c r="X358" s="2"/>
      <c r="Y358" s="2"/>
    </row>
    <row r="359" spans="1:25" ht="18.75" customHeight="1" x14ac:dyDescent="0.25">
      <c r="A359" s="3"/>
      <c r="B359" s="2"/>
      <c r="C359" s="3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2"/>
      <c r="T359" s="2"/>
      <c r="U359" s="2"/>
      <c r="V359" s="2"/>
      <c r="W359" s="2"/>
      <c r="X359" s="2"/>
      <c r="Y359" s="2"/>
    </row>
    <row r="360" spans="1:25" ht="18.75" customHeight="1" x14ac:dyDescent="0.25">
      <c r="A360" s="3"/>
      <c r="B360" s="2"/>
      <c r="C360" s="3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2"/>
      <c r="T360" s="2"/>
      <c r="U360" s="2"/>
      <c r="V360" s="2"/>
      <c r="W360" s="2"/>
      <c r="X360" s="2"/>
      <c r="Y360" s="2"/>
    </row>
    <row r="361" spans="1:25" ht="18.75" customHeight="1" x14ac:dyDescent="0.25">
      <c r="A361" s="3"/>
      <c r="B361" s="2"/>
      <c r="C361" s="3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2"/>
      <c r="T361" s="2"/>
      <c r="U361" s="2"/>
      <c r="V361" s="2"/>
      <c r="W361" s="2"/>
      <c r="X361" s="2"/>
      <c r="Y361" s="2"/>
    </row>
    <row r="362" spans="1:25" ht="18.75" customHeight="1" x14ac:dyDescent="0.25">
      <c r="A362" s="3"/>
      <c r="B362" s="2"/>
      <c r="C362" s="3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2"/>
      <c r="T362" s="2"/>
      <c r="U362" s="2"/>
      <c r="V362" s="2"/>
      <c r="W362" s="2"/>
      <c r="X362" s="2"/>
      <c r="Y362" s="2"/>
    </row>
    <row r="363" spans="1:25" ht="18.75" customHeight="1" x14ac:dyDescent="0.25">
      <c r="A363" s="3"/>
      <c r="B363" s="2"/>
      <c r="C363" s="3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2"/>
      <c r="T363" s="2"/>
      <c r="U363" s="2"/>
      <c r="V363" s="2"/>
      <c r="W363" s="2"/>
      <c r="X363" s="2"/>
      <c r="Y363" s="2"/>
    </row>
    <row r="364" spans="1:25" ht="18.75" customHeight="1" x14ac:dyDescent="0.25">
      <c r="A364" s="3"/>
      <c r="B364" s="2"/>
      <c r="C364" s="3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2"/>
      <c r="T364" s="2"/>
      <c r="U364" s="2"/>
      <c r="V364" s="2"/>
      <c r="W364" s="2"/>
      <c r="X364" s="2"/>
      <c r="Y364" s="2"/>
    </row>
    <row r="365" spans="1:25" ht="18.75" customHeight="1" x14ac:dyDescent="0.25">
      <c r="A365" s="3"/>
      <c r="B365" s="2"/>
      <c r="C365" s="3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2"/>
      <c r="T365" s="2"/>
      <c r="U365" s="2"/>
      <c r="V365" s="2"/>
      <c r="W365" s="2"/>
      <c r="X365" s="2"/>
      <c r="Y365" s="2"/>
    </row>
    <row r="366" spans="1:25" ht="18.75" customHeight="1" x14ac:dyDescent="0.25">
      <c r="A366" s="3"/>
      <c r="B366" s="2"/>
      <c r="C366" s="3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2"/>
      <c r="T366" s="2"/>
      <c r="U366" s="2"/>
      <c r="V366" s="2"/>
      <c r="W366" s="2"/>
      <c r="X366" s="2"/>
      <c r="Y366" s="2"/>
    </row>
    <row r="367" spans="1:25" ht="18.75" customHeight="1" x14ac:dyDescent="0.25">
      <c r="A367" s="3"/>
      <c r="B367" s="2"/>
      <c r="C367" s="3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2"/>
      <c r="T367" s="2"/>
      <c r="U367" s="2"/>
      <c r="V367" s="2"/>
      <c r="W367" s="2"/>
      <c r="X367" s="2"/>
      <c r="Y367" s="2"/>
    </row>
    <row r="368" spans="1:25" ht="18.75" customHeight="1" x14ac:dyDescent="0.25">
      <c r="A368" s="3"/>
      <c r="B368" s="2"/>
      <c r="C368" s="3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2"/>
      <c r="T368" s="2"/>
      <c r="U368" s="2"/>
      <c r="V368" s="2"/>
      <c r="W368" s="2"/>
      <c r="X368" s="2"/>
      <c r="Y368" s="2"/>
    </row>
    <row r="369" spans="1:25" ht="18.75" customHeight="1" x14ac:dyDescent="0.25">
      <c r="A369" s="3"/>
      <c r="B369" s="2"/>
      <c r="C369" s="3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2"/>
      <c r="T369" s="2"/>
      <c r="U369" s="2"/>
      <c r="V369" s="2"/>
      <c r="W369" s="2"/>
      <c r="X369" s="2"/>
      <c r="Y369" s="2"/>
    </row>
    <row r="370" spans="1:25" ht="18.75" customHeight="1" x14ac:dyDescent="0.25">
      <c r="A370" s="3"/>
      <c r="B370" s="2"/>
      <c r="C370" s="3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2"/>
      <c r="T370" s="2"/>
      <c r="U370" s="2"/>
      <c r="V370" s="2"/>
      <c r="W370" s="2"/>
      <c r="X370" s="2"/>
      <c r="Y370" s="2"/>
    </row>
    <row r="371" spans="1:25" ht="18.75" customHeight="1" x14ac:dyDescent="0.25">
      <c r="A371" s="3"/>
      <c r="B371" s="2"/>
      <c r="C371" s="3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2"/>
      <c r="T371" s="2"/>
      <c r="U371" s="2"/>
      <c r="V371" s="2"/>
      <c r="W371" s="2"/>
      <c r="X371" s="2"/>
      <c r="Y371" s="2"/>
    </row>
    <row r="372" spans="1:25" ht="18.75" customHeight="1" x14ac:dyDescent="0.25">
      <c r="A372" s="3"/>
      <c r="B372" s="2"/>
      <c r="C372" s="3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2"/>
      <c r="T372" s="2"/>
      <c r="U372" s="2"/>
      <c r="V372" s="2"/>
      <c r="W372" s="2"/>
      <c r="X372" s="2"/>
      <c r="Y372" s="2"/>
    </row>
    <row r="373" spans="1:25" ht="18.75" customHeight="1" x14ac:dyDescent="0.25">
      <c r="A373" s="3"/>
      <c r="B373" s="2"/>
      <c r="C373" s="3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2"/>
      <c r="T373" s="2"/>
      <c r="U373" s="2"/>
      <c r="V373" s="2"/>
      <c r="W373" s="2"/>
      <c r="X373" s="2"/>
      <c r="Y373" s="2"/>
    </row>
    <row r="374" spans="1:25" ht="18.75" customHeight="1" x14ac:dyDescent="0.25">
      <c r="A374" s="3"/>
      <c r="B374" s="2"/>
      <c r="C374" s="3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2"/>
      <c r="T374" s="2"/>
      <c r="U374" s="2"/>
      <c r="V374" s="2"/>
      <c r="W374" s="2"/>
      <c r="X374" s="2"/>
      <c r="Y374" s="2"/>
    </row>
    <row r="375" spans="1:25" ht="18.75" customHeight="1" x14ac:dyDescent="0.25">
      <c r="A375" s="3"/>
      <c r="B375" s="2"/>
      <c r="C375" s="3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2"/>
      <c r="T375" s="2"/>
      <c r="U375" s="2"/>
      <c r="V375" s="2"/>
      <c r="W375" s="2"/>
      <c r="X375" s="2"/>
      <c r="Y375" s="2"/>
    </row>
    <row r="376" spans="1:25" ht="18.75" customHeight="1" x14ac:dyDescent="0.25">
      <c r="A376" s="3"/>
      <c r="B376" s="2"/>
      <c r="C376" s="3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2"/>
      <c r="T376" s="2"/>
      <c r="U376" s="2"/>
      <c r="V376" s="2"/>
      <c r="W376" s="2"/>
      <c r="X376" s="2"/>
      <c r="Y376" s="2"/>
    </row>
    <row r="377" spans="1:25" ht="18.75" customHeight="1" x14ac:dyDescent="0.25">
      <c r="A377" s="3"/>
      <c r="B377" s="2"/>
      <c r="C377" s="3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2"/>
      <c r="T377" s="2"/>
      <c r="U377" s="2"/>
      <c r="V377" s="2"/>
      <c r="W377" s="2"/>
      <c r="X377" s="2"/>
      <c r="Y377" s="2"/>
    </row>
    <row r="378" spans="1:25" ht="18.75" customHeight="1" x14ac:dyDescent="0.25">
      <c r="A378" s="3"/>
      <c r="B378" s="2"/>
      <c r="C378" s="3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2"/>
      <c r="T378" s="2"/>
      <c r="U378" s="2"/>
      <c r="V378" s="2"/>
      <c r="W378" s="2"/>
      <c r="X378" s="2"/>
      <c r="Y378" s="2"/>
    </row>
    <row r="379" spans="1:25" ht="18.75" customHeight="1" x14ac:dyDescent="0.25">
      <c r="A379" s="3"/>
      <c r="B379" s="2"/>
      <c r="C379" s="3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2"/>
      <c r="T379" s="2"/>
      <c r="U379" s="2"/>
      <c r="V379" s="2"/>
      <c r="W379" s="2"/>
      <c r="X379" s="2"/>
      <c r="Y379" s="2"/>
    </row>
    <row r="380" spans="1:25" ht="18.75" customHeight="1" x14ac:dyDescent="0.25">
      <c r="A380" s="3"/>
      <c r="B380" s="2"/>
      <c r="C380" s="3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2"/>
      <c r="T380" s="2"/>
      <c r="U380" s="2"/>
      <c r="V380" s="2"/>
      <c r="W380" s="2"/>
      <c r="X380" s="2"/>
      <c r="Y380" s="2"/>
    </row>
    <row r="381" spans="1:25" ht="18.75" customHeight="1" x14ac:dyDescent="0.25">
      <c r="A381" s="3"/>
      <c r="B381" s="2"/>
      <c r="C381" s="3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2"/>
      <c r="T381" s="2"/>
      <c r="U381" s="2"/>
      <c r="V381" s="2"/>
      <c r="W381" s="2"/>
      <c r="X381" s="2"/>
      <c r="Y381" s="2"/>
    </row>
    <row r="382" spans="1:25" ht="18.75" customHeight="1" x14ac:dyDescent="0.25">
      <c r="A382" s="3"/>
      <c r="B382" s="2"/>
      <c r="C382" s="3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2"/>
      <c r="T382" s="2"/>
      <c r="U382" s="2"/>
      <c r="V382" s="2"/>
      <c r="W382" s="2"/>
      <c r="X382" s="2"/>
      <c r="Y382" s="2"/>
    </row>
    <row r="383" spans="1:25" ht="18.75" customHeight="1" x14ac:dyDescent="0.25">
      <c r="A383" s="3"/>
      <c r="B383" s="2"/>
      <c r="C383" s="3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2"/>
      <c r="T383" s="2"/>
      <c r="U383" s="2"/>
      <c r="V383" s="2"/>
      <c r="W383" s="2"/>
      <c r="X383" s="2"/>
      <c r="Y383" s="2"/>
    </row>
    <row r="384" spans="1:25" ht="18.75" customHeight="1" x14ac:dyDescent="0.25">
      <c r="A384" s="3"/>
      <c r="B384" s="2"/>
      <c r="C384" s="3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2"/>
      <c r="T384" s="2"/>
      <c r="U384" s="2"/>
      <c r="V384" s="2"/>
      <c r="W384" s="2"/>
      <c r="X384" s="2"/>
      <c r="Y384" s="2"/>
    </row>
    <row r="385" spans="1:25" ht="18.75" customHeight="1" x14ac:dyDescent="0.25">
      <c r="A385" s="3"/>
      <c r="B385" s="2"/>
      <c r="C385" s="3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2"/>
      <c r="T385" s="2"/>
      <c r="U385" s="2"/>
      <c r="V385" s="2"/>
      <c r="W385" s="2"/>
      <c r="X385" s="2"/>
      <c r="Y385" s="2"/>
    </row>
    <row r="386" spans="1:25" ht="18.75" customHeight="1" x14ac:dyDescent="0.25">
      <c r="A386" s="3"/>
      <c r="B386" s="2"/>
      <c r="C386" s="3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2"/>
      <c r="T386" s="2"/>
      <c r="U386" s="2"/>
      <c r="V386" s="2"/>
      <c r="W386" s="2"/>
      <c r="X386" s="2"/>
      <c r="Y386" s="2"/>
    </row>
    <row r="387" spans="1:25" ht="18.75" customHeight="1" x14ac:dyDescent="0.25">
      <c r="A387" s="3"/>
      <c r="B387" s="2"/>
      <c r="C387" s="3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2"/>
      <c r="T387" s="2"/>
      <c r="U387" s="2"/>
      <c r="V387" s="2"/>
      <c r="W387" s="2"/>
      <c r="X387" s="2"/>
      <c r="Y387" s="2"/>
    </row>
    <row r="388" spans="1:25" ht="18.75" customHeight="1" x14ac:dyDescent="0.25">
      <c r="A388" s="3"/>
      <c r="B388" s="2"/>
      <c r="C388" s="3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2"/>
      <c r="T388" s="2"/>
      <c r="U388" s="2"/>
      <c r="V388" s="2"/>
      <c r="W388" s="2"/>
      <c r="X388" s="2"/>
      <c r="Y388" s="2"/>
    </row>
    <row r="389" spans="1:25" ht="18.75" customHeight="1" x14ac:dyDescent="0.25">
      <c r="A389" s="3"/>
      <c r="B389" s="2"/>
      <c r="C389" s="3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2"/>
      <c r="T389" s="2"/>
      <c r="U389" s="2"/>
      <c r="V389" s="2"/>
      <c r="W389" s="2"/>
      <c r="X389" s="2"/>
      <c r="Y389" s="2"/>
    </row>
    <row r="390" spans="1:25" ht="18.75" customHeight="1" x14ac:dyDescent="0.25">
      <c r="A390" s="3"/>
      <c r="B390" s="2"/>
      <c r="C390" s="3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2"/>
      <c r="T390" s="2"/>
      <c r="U390" s="2"/>
      <c r="V390" s="2"/>
      <c r="W390" s="2"/>
      <c r="X390" s="2"/>
      <c r="Y390" s="2"/>
    </row>
    <row r="391" spans="1:25" ht="18.75" customHeight="1" x14ac:dyDescent="0.25">
      <c r="A391" s="3"/>
      <c r="B391" s="2"/>
      <c r="C391" s="3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2"/>
      <c r="T391" s="2"/>
      <c r="U391" s="2"/>
      <c r="V391" s="2"/>
      <c r="W391" s="2"/>
      <c r="X391" s="2"/>
      <c r="Y391" s="2"/>
    </row>
    <row r="392" spans="1:25" ht="18.75" customHeight="1" x14ac:dyDescent="0.25">
      <c r="A392" s="3"/>
      <c r="B392" s="2"/>
      <c r="C392" s="3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2"/>
      <c r="T392" s="2"/>
      <c r="U392" s="2"/>
      <c r="V392" s="2"/>
      <c r="W392" s="2"/>
      <c r="X392" s="2"/>
      <c r="Y392" s="2"/>
    </row>
    <row r="393" spans="1:25" ht="18.75" customHeight="1" x14ac:dyDescent="0.25">
      <c r="A393" s="3"/>
      <c r="B393" s="2"/>
      <c r="C393" s="3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2"/>
      <c r="T393" s="2"/>
      <c r="U393" s="2"/>
      <c r="V393" s="2"/>
      <c r="W393" s="2"/>
      <c r="X393" s="2"/>
      <c r="Y393" s="2"/>
    </row>
    <row r="394" spans="1:25" ht="18.75" customHeight="1" x14ac:dyDescent="0.25">
      <c r="A394" s="3"/>
      <c r="B394" s="2"/>
      <c r="C394" s="3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2"/>
      <c r="T394" s="2"/>
      <c r="U394" s="2"/>
      <c r="V394" s="2"/>
      <c r="W394" s="2"/>
      <c r="X394" s="2"/>
      <c r="Y394" s="2"/>
    </row>
    <row r="395" spans="1:25" ht="18.75" customHeight="1" x14ac:dyDescent="0.25">
      <c r="A395" s="3"/>
      <c r="B395" s="2"/>
      <c r="C395" s="3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2"/>
      <c r="T395" s="2"/>
      <c r="U395" s="2"/>
      <c r="V395" s="2"/>
      <c r="W395" s="2"/>
      <c r="X395" s="2"/>
      <c r="Y395" s="2"/>
    </row>
    <row r="396" spans="1:25" ht="18.75" customHeight="1" x14ac:dyDescent="0.25">
      <c r="A396" s="3"/>
      <c r="B396" s="2"/>
      <c r="C396" s="3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2"/>
      <c r="T396" s="2"/>
      <c r="U396" s="2"/>
      <c r="V396" s="2"/>
      <c r="W396" s="2"/>
      <c r="X396" s="2"/>
      <c r="Y396" s="2"/>
    </row>
    <row r="397" spans="1:25" ht="18.75" customHeight="1" x14ac:dyDescent="0.25">
      <c r="A397" s="3"/>
      <c r="B397" s="2"/>
      <c r="C397" s="3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2"/>
      <c r="T397" s="2"/>
      <c r="U397" s="2"/>
      <c r="V397" s="2"/>
      <c r="W397" s="2"/>
      <c r="X397" s="2"/>
      <c r="Y397" s="2"/>
    </row>
    <row r="398" spans="1:25" ht="18.75" customHeight="1" x14ac:dyDescent="0.25">
      <c r="A398" s="3"/>
      <c r="B398" s="2"/>
      <c r="C398" s="3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2"/>
      <c r="T398" s="2"/>
      <c r="U398" s="2"/>
      <c r="V398" s="2"/>
      <c r="W398" s="2"/>
      <c r="X398" s="2"/>
      <c r="Y398" s="2"/>
    </row>
    <row r="399" spans="1:25" ht="18.75" customHeight="1" x14ac:dyDescent="0.25">
      <c r="A399" s="3"/>
      <c r="B399" s="2"/>
      <c r="C399" s="3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2"/>
      <c r="T399" s="2"/>
      <c r="U399" s="2"/>
      <c r="V399" s="2"/>
      <c r="W399" s="2"/>
      <c r="X399" s="2"/>
      <c r="Y399" s="2"/>
    </row>
    <row r="400" spans="1:25" ht="18.75" customHeight="1" x14ac:dyDescent="0.25">
      <c r="A400" s="3"/>
      <c r="B400" s="2"/>
      <c r="C400" s="3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2"/>
      <c r="T400" s="2"/>
      <c r="U400" s="2"/>
      <c r="V400" s="2"/>
      <c r="W400" s="2"/>
      <c r="X400" s="2"/>
      <c r="Y400" s="2"/>
    </row>
    <row r="401" spans="1:25" ht="18.75" customHeight="1" x14ac:dyDescent="0.25">
      <c r="A401" s="3"/>
      <c r="B401" s="2"/>
      <c r="C401" s="3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2"/>
      <c r="T401" s="2"/>
      <c r="U401" s="2"/>
      <c r="V401" s="2"/>
      <c r="W401" s="2"/>
      <c r="X401" s="2"/>
      <c r="Y401" s="2"/>
    </row>
    <row r="402" spans="1:25" ht="18.75" customHeight="1" x14ac:dyDescent="0.25">
      <c r="A402" s="3"/>
      <c r="B402" s="2"/>
      <c r="C402" s="3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2"/>
      <c r="T402" s="2"/>
      <c r="U402" s="2"/>
      <c r="V402" s="2"/>
      <c r="W402" s="2"/>
      <c r="X402" s="2"/>
      <c r="Y402" s="2"/>
    </row>
    <row r="403" spans="1:25" ht="18.75" customHeight="1" x14ac:dyDescent="0.25">
      <c r="A403" s="3"/>
      <c r="B403" s="2"/>
      <c r="C403" s="3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2"/>
      <c r="T403" s="2"/>
      <c r="U403" s="2"/>
      <c r="V403" s="2"/>
      <c r="W403" s="2"/>
      <c r="X403" s="2"/>
      <c r="Y403" s="2"/>
    </row>
    <row r="404" spans="1:25" ht="18.75" customHeight="1" x14ac:dyDescent="0.25">
      <c r="A404" s="3"/>
      <c r="B404" s="2"/>
      <c r="C404" s="3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2"/>
      <c r="T404" s="2"/>
      <c r="U404" s="2"/>
      <c r="V404" s="2"/>
      <c r="W404" s="2"/>
      <c r="X404" s="2"/>
      <c r="Y404" s="2"/>
    </row>
    <row r="405" spans="1:25" ht="18.75" customHeight="1" x14ac:dyDescent="0.25">
      <c r="A405" s="3"/>
      <c r="B405" s="2"/>
      <c r="C405" s="3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2"/>
      <c r="T405" s="2"/>
      <c r="U405" s="2"/>
      <c r="V405" s="2"/>
      <c r="W405" s="2"/>
      <c r="X405" s="2"/>
      <c r="Y405" s="2"/>
    </row>
    <row r="406" spans="1:25" ht="18.75" customHeight="1" x14ac:dyDescent="0.25">
      <c r="A406" s="3"/>
      <c r="B406" s="2"/>
      <c r="C406" s="3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2"/>
      <c r="T406" s="2"/>
      <c r="U406" s="2"/>
      <c r="V406" s="2"/>
      <c r="W406" s="2"/>
      <c r="X406" s="2"/>
      <c r="Y406" s="2"/>
    </row>
    <row r="407" spans="1:25" ht="18.75" customHeight="1" x14ac:dyDescent="0.25">
      <c r="A407" s="3"/>
      <c r="B407" s="2"/>
      <c r="C407" s="3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2"/>
      <c r="T407" s="2"/>
      <c r="U407" s="2"/>
      <c r="V407" s="2"/>
      <c r="W407" s="2"/>
      <c r="X407" s="2"/>
      <c r="Y407" s="2"/>
    </row>
    <row r="408" spans="1:25" ht="18.75" customHeight="1" x14ac:dyDescent="0.25">
      <c r="A408" s="3"/>
      <c r="B408" s="2"/>
      <c r="C408" s="3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2"/>
      <c r="T408" s="2"/>
      <c r="U408" s="2"/>
      <c r="V408" s="2"/>
      <c r="W408" s="2"/>
      <c r="X408" s="2"/>
      <c r="Y408" s="2"/>
    </row>
    <row r="409" spans="1:25" ht="18.75" customHeight="1" x14ac:dyDescent="0.25">
      <c r="A409" s="3"/>
      <c r="B409" s="2"/>
      <c r="C409" s="3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2"/>
      <c r="T409" s="2"/>
      <c r="U409" s="2"/>
      <c r="V409" s="2"/>
      <c r="W409" s="2"/>
      <c r="X409" s="2"/>
      <c r="Y409" s="2"/>
    </row>
    <row r="410" spans="1:25" ht="18.75" customHeight="1" x14ac:dyDescent="0.25">
      <c r="A410" s="3"/>
      <c r="B410" s="2"/>
      <c r="C410" s="3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2"/>
      <c r="T410" s="2"/>
      <c r="U410" s="2"/>
      <c r="V410" s="2"/>
      <c r="W410" s="2"/>
      <c r="X410" s="2"/>
      <c r="Y410" s="2"/>
    </row>
    <row r="411" spans="1:25" ht="18.75" customHeight="1" x14ac:dyDescent="0.25">
      <c r="A411" s="3"/>
      <c r="B411" s="2"/>
      <c r="C411" s="3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2"/>
      <c r="T411" s="2"/>
      <c r="U411" s="2"/>
      <c r="V411" s="2"/>
      <c r="W411" s="2"/>
      <c r="X411" s="2"/>
      <c r="Y411" s="2"/>
    </row>
    <row r="412" spans="1:25" ht="18.75" customHeight="1" x14ac:dyDescent="0.25">
      <c r="A412" s="3"/>
      <c r="B412" s="2"/>
      <c r="C412" s="3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2"/>
      <c r="T412" s="2"/>
      <c r="U412" s="2"/>
      <c r="V412" s="2"/>
      <c r="W412" s="2"/>
      <c r="X412" s="2"/>
      <c r="Y412" s="2"/>
    </row>
    <row r="413" spans="1:25" ht="18.75" customHeight="1" x14ac:dyDescent="0.25">
      <c r="A413" s="3"/>
      <c r="B413" s="2"/>
      <c r="C413" s="3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2"/>
      <c r="T413" s="2"/>
      <c r="U413" s="2"/>
      <c r="V413" s="2"/>
      <c r="W413" s="2"/>
      <c r="X413" s="2"/>
      <c r="Y413" s="2"/>
    </row>
    <row r="414" spans="1:25" ht="18.75" customHeight="1" x14ac:dyDescent="0.25">
      <c r="A414" s="3"/>
      <c r="B414" s="2"/>
      <c r="C414" s="3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2"/>
      <c r="T414" s="2"/>
      <c r="U414" s="2"/>
      <c r="V414" s="2"/>
      <c r="W414" s="2"/>
      <c r="X414" s="2"/>
      <c r="Y414" s="2"/>
    </row>
    <row r="415" spans="1:25" ht="18.75" customHeight="1" x14ac:dyDescent="0.25">
      <c r="A415" s="3"/>
      <c r="B415" s="2"/>
      <c r="C415" s="3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2"/>
      <c r="T415" s="2"/>
      <c r="U415" s="2"/>
      <c r="V415" s="2"/>
      <c r="W415" s="2"/>
      <c r="X415" s="2"/>
      <c r="Y415" s="2"/>
    </row>
    <row r="416" spans="1:25" ht="18.75" customHeight="1" x14ac:dyDescent="0.25">
      <c r="A416" s="3"/>
      <c r="B416" s="2"/>
      <c r="C416" s="3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2"/>
      <c r="T416" s="2"/>
      <c r="U416" s="2"/>
      <c r="V416" s="2"/>
      <c r="W416" s="2"/>
      <c r="X416" s="2"/>
      <c r="Y416" s="2"/>
    </row>
    <row r="417" spans="1:25" ht="18.75" customHeight="1" x14ac:dyDescent="0.25">
      <c r="A417" s="3"/>
      <c r="B417" s="2"/>
      <c r="C417" s="3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2"/>
      <c r="T417" s="2"/>
      <c r="U417" s="2"/>
      <c r="V417" s="2"/>
      <c r="W417" s="2"/>
      <c r="X417" s="2"/>
      <c r="Y417" s="2"/>
    </row>
    <row r="418" spans="1:25" ht="18.75" customHeight="1" x14ac:dyDescent="0.25">
      <c r="A418" s="3"/>
      <c r="B418" s="2"/>
      <c r="C418" s="3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2"/>
      <c r="T418" s="2"/>
      <c r="U418" s="2"/>
      <c r="V418" s="2"/>
      <c r="W418" s="2"/>
      <c r="X418" s="2"/>
      <c r="Y418" s="2"/>
    </row>
    <row r="419" spans="1:25" ht="18.75" customHeight="1" x14ac:dyDescent="0.25">
      <c r="A419" s="3"/>
      <c r="B419" s="2"/>
      <c r="C419" s="3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2"/>
      <c r="T419" s="2"/>
      <c r="U419" s="2"/>
      <c r="V419" s="2"/>
      <c r="W419" s="2"/>
      <c r="X419" s="2"/>
      <c r="Y419" s="2"/>
    </row>
    <row r="420" spans="1:25" ht="18.75" customHeight="1" x14ac:dyDescent="0.25">
      <c r="A420" s="3"/>
      <c r="B420" s="2"/>
      <c r="C420" s="3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2"/>
      <c r="T420" s="2"/>
      <c r="U420" s="2"/>
      <c r="V420" s="2"/>
      <c r="W420" s="2"/>
      <c r="X420" s="2"/>
      <c r="Y420" s="2"/>
    </row>
    <row r="421" spans="1:25" ht="18.75" customHeight="1" x14ac:dyDescent="0.25">
      <c r="A421" s="3"/>
      <c r="B421" s="2"/>
      <c r="C421" s="3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2"/>
      <c r="T421" s="2"/>
      <c r="U421" s="2"/>
      <c r="V421" s="2"/>
      <c r="W421" s="2"/>
      <c r="X421" s="2"/>
      <c r="Y421" s="2"/>
    </row>
    <row r="422" spans="1:25" ht="18.75" customHeight="1" x14ac:dyDescent="0.25">
      <c r="A422" s="3"/>
      <c r="B422" s="2"/>
      <c r="C422" s="3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2"/>
      <c r="T422" s="2"/>
      <c r="U422" s="2"/>
      <c r="V422" s="2"/>
      <c r="W422" s="2"/>
      <c r="X422" s="2"/>
      <c r="Y422" s="2"/>
    </row>
    <row r="423" spans="1:25" ht="18.75" customHeight="1" x14ac:dyDescent="0.25">
      <c r="A423" s="3"/>
      <c r="B423" s="2"/>
      <c r="C423" s="3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2"/>
      <c r="T423" s="2"/>
      <c r="U423" s="2"/>
      <c r="V423" s="2"/>
      <c r="W423" s="2"/>
      <c r="X423" s="2"/>
      <c r="Y423" s="2"/>
    </row>
    <row r="424" spans="1:25" ht="18.75" customHeight="1" x14ac:dyDescent="0.25">
      <c r="A424" s="3"/>
      <c r="B424" s="2"/>
      <c r="C424" s="3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2"/>
      <c r="T424" s="2"/>
      <c r="U424" s="2"/>
      <c r="V424" s="2"/>
      <c r="W424" s="2"/>
      <c r="X424" s="2"/>
      <c r="Y424" s="2"/>
    </row>
    <row r="425" spans="1:25" ht="18.75" customHeight="1" x14ac:dyDescent="0.25">
      <c r="A425" s="3"/>
      <c r="B425" s="2"/>
      <c r="C425" s="3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2"/>
      <c r="T425" s="2"/>
      <c r="U425" s="2"/>
      <c r="V425" s="2"/>
      <c r="W425" s="2"/>
      <c r="X425" s="2"/>
      <c r="Y425" s="2"/>
    </row>
    <row r="426" spans="1:25" ht="18.75" customHeight="1" x14ac:dyDescent="0.25">
      <c r="A426" s="3"/>
      <c r="B426" s="2"/>
      <c r="C426" s="3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2"/>
      <c r="T426" s="2"/>
      <c r="U426" s="2"/>
      <c r="V426" s="2"/>
      <c r="W426" s="2"/>
      <c r="X426" s="2"/>
      <c r="Y426" s="2"/>
    </row>
    <row r="427" spans="1:25" ht="18.75" customHeight="1" x14ac:dyDescent="0.25">
      <c r="A427" s="3"/>
      <c r="B427" s="2"/>
      <c r="C427" s="3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2"/>
      <c r="T427" s="2"/>
      <c r="U427" s="2"/>
      <c r="V427" s="2"/>
      <c r="W427" s="2"/>
      <c r="X427" s="2"/>
      <c r="Y427" s="2"/>
    </row>
    <row r="428" spans="1:25" ht="18.75" customHeight="1" x14ac:dyDescent="0.25">
      <c r="A428" s="3"/>
      <c r="B428" s="2"/>
      <c r="C428" s="3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2"/>
      <c r="T428" s="2"/>
      <c r="U428" s="2"/>
      <c r="V428" s="2"/>
      <c r="W428" s="2"/>
      <c r="X428" s="2"/>
      <c r="Y428" s="2"/>
    </row>
    <row r="429" spans="1:25" ht="18.75" customHeight="1" x14ac:dyDescent="0.25">
      <c r="A429" s="3"/>
      <c r="B429" s="2"/>
      <c r="C429" s="3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2"/>
      <c r="T429" s="2"/>
      <c r="U429" s="2"/>
      <c r="V429" s="2"/>
      <c r="W429" s="2"/>
      <c r="X429" s="2"/>
      <c r="Y429" s="2"/>
    </row>
    <row r="430" spans="1:25" ht="18.75" customHeight="1" x14ac:dyDescent="0.25">
      <c r="A430" s="3"/>
      <c r="B430" s="2"/>
      <c r="C430" s="3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2"/>
      <c r="T430" s="2"/>
      <c r="U430" s="2"/>
      <c r="V430" s="2"/>
      <c r="W430" s="2"/>
      <c r="X430" s="2"/>
      <c r="Y430" s="2"/>
    </row>
    <row r="431" spans="1:25" ht="18.75" customHeight="1" x14ac:dyDescent="0.25">
      <c r="A431" s="3"/>
      <c r="B431" s="2"/>
      <c r="C431" s="3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2"/>
      <c r="T431" s="2"/>
      <c r="U431" s="2"/>
      <c r="V431" s="2"/>
      <c r="W431" s="2"/>
      <c r="X431" s="2"/>
      <c r="Y431" s="2"/>
    </row>
    <row r="432" spans="1:25" ht="18.75" customHeight="1" x14ac:dyDescent="0.25">
      <c r="A432" s="3"/>
      <c r="B432" s="2"/>
      <c r="C432" s="3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2"/>
      <c r="T432" s="2"/>
      <c r="U432" s="2"/>
      <c r="V432" s="2"/>
      <c r="W432" s="2"/>
      <c r="X432" s="2"/>
      <c r="Y432" s="2"/>
    </row>
    <row r="433" spans="1:25" ht="18.75" customHeight="1" x14ac:dyDescent="0.25">
      <c r="A433" s="3"/>
      <c r="B433" s="2"/>
      <c r="C433" s="3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2"/>
      <c r="T433" s="2"/>
      <c r="U433" s="2"/>
      <c r="V433" s="2"/>
      <c r="W433" s="2"/>
      <c r="X433" s="2"/>
      <c r="Y433" s="2"/>
    </row>
    <row r="434" spans="1:25" ht="18.75" customHeight="1" x14ac:dyDescent="0.25">
      <c r="A434" s="3"/>
      <c r="B434" s="2"/>
      <c r="C434" s="3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2"/>
      <c r="T434" s="2"/>
      <c r="U434" s="2"/>
      <c r="V434" s="2"/>
      <c r="W434" s="2"/>
      <c r="X434" s="2"/>
      <c r="Y434" s="2"/>
    </row>
    <row r="435" spans="1:25" ht="18.75" customHeight="1" x14ac:dyDescent="0.25">
      <c r="A435" s="3"/>
      <c r="B435" s="2"/>
      <c r="C435" s="3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2"/>
      <c r="T435" s="2"/>
      <c r="U435" s="2"/>
      <c r="V435" s="2"/>
      <c r="W435" s="2"/>
      <c r="X435" s="2"/>
      <c r="Y435" s="2"/>
    </row>
    <row r="436" spans="1:25" ht="18.75" customHeight="1" x14ac:dyDescent="0.25">
      <c r="A436" s="3"/>
      <c r="B436" s="2"/>
      <c r="C436" s="3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2"/>
      <c r="T436" s="2"/>
      <c r="U436" s="2"/>
      <c r="V436" s="2"/>
      <c r="W436" s="2"/>
      <c r="X436" s="2"/>
      <c r="Y436" s="2"/>
    </row>
    <row r="437" spans="1:25" ht="18.75" customHeight="1" x14ac:dyDescent="0.25">
      <c r="A437" s="3"/>
      <c r="B437" s="2"/>
      <c r="C437" s="3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2"/>
      <c r="T437" s="2"/>
      <c r="U437" s="2"/>
      <c r="V437" s="2"/>
      <c r="W437" s="2"/>
      <c r="X437" s="2"/>
      <c r="Y437" s="2"/>
    </row>
    <row r="438" spans="1:25" ht="18.75" customHeight="1" x14ac:dyDescent="0.25">
      <c r="A438" s="3"/>
      <c r="B438" s="2"/>
      <c r="C438" s="3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2"/>
      <c r="T438" s="2"/>
      <c r="U438" s="2"/>
      <c r="V438" s="2"/>
      <c r="W438" s="2"/>
      <c r="X438" s="2"/>
      <c r="Y438" s="2"/>
    </row>
    <row r="439" spans="1:25" ht="18.75" customHeight="1" x14ac:dyDescent="0.25">
      <c r="A439" s="3"/>
      <c r="B439" s="2"/>
      <c r="C439" s="3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2"/>
      <c r="T439" s="2"/>
      <c r="U439" s="2"/>
      <c r="V439" s="2"/>
      <c r="W439" s="2"/>
      <c r="X439" s="2"/>
      <c r="Y439" s="2"/>
    </row>
    <row r="440" spans="1:25" ht="18.75" customHeight="1" x14ac:dyDescent="0.25">
      <c r="A440" s="3"/>
      <c r="B440" s="2"/>
      <c r="C440" s="3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2"/>
      <c r="T440" s="2"/>
      <c r="U440" s="2"/>
      <c r="V440" s="2"/>
      <c r="W440" s="2"/>
      <c r="X440" s="2"/>
      <c r="Y440" s="2"/>
    </row>
    <row r="441" spans="1:25" ht="18.75" customHeight="1" x14ac:dyDescent="0.25">
      <c r="A441" s="3"/>
      <c r="B441" s="2"/>
      <c r="C441" s="3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2"/>
      <c r="T441" s="2"/>
      <c r="U441" s="2"/>
      <c r="V441" s="2"/>
      <c r="W441" s="2"/>
      <c r="X441" s="2"/>
      <c r="Y441" s="2"/>
    </row>
    <row r="442" spans="1:25" ht="18.75" customHeight="1" x14ac:dyDescent="0.25">
      <c r="A442" s="3"/>
      <c r="B442" s="2"/>
      <c r="C442" s="3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2"/>
      <c r="T442" s="2"/>
      <c r="U442" s="2"/>
      <c r="V442" s="2"/>
      <c r="W442" s="2"/>
      <c r="X442" s="2"/>
      <c r="Y442" s="2"/>
    </row>
    <row r="443" spans="1:25" ht="18.75" customHeight="1" x14ac:dyDescent="0.25">
      <c r="A443" s="3"/>
      <c r="B443" s="2"/>
      <c r="C443" s="3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2"/>
      <c r="T443" s="2"/>
      <c r="U443" s="2"/>
      <c r="V443" s="2"/>
      <c r="W443" s="2"/>
      <c r="X443" s="2"/>
      <c r="Y443" s="2"/>
    </row>
    <row r="444" spans="1:25" ht="18.75" customHeight="1" x14ac:dyDescent="0.25">
      <c r="A444" s="3"/>
      <c r="B444" s="2"/>
      <c r="C444" s="3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2"/>
      <c r="T444" s="2"/>
      <c r="U444" s="2"/>
      <c r="V444" s="2"/>
      <c r="W444" s="2"/>
      <c r="X444" s="2"/>
      <c r="Y444" s="2"/>
    </row>
    <row r="445" spans="1:25" ht="18.75" customHeight="1" x14ac:dyDescent="0.25">
      <c r="A445" s="3"/>
      <c r="B445" s="2"/>
      <c r="C445" s="3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2"/>
      <c r="T445" s="2"/>
      <c r="U445" s="2"/>
      <c r="V445" s="2"/>
      <c r="W445" s="2"/>
      <c r="X445" s="2"/>
      <c r="Y445" s="2"/>
    </row>
    <row r="446" spans="1:25" ht="18.75" customHeight="1" x14ac:dyDescent="0.25">
      <c r="A446" s="3"/>
      <c r="B446" s="2"/>
      <c r="C446" s="3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2"/>
      <c r="T446" s="2"/>
      <c r="U446" s="2"/>
      <c r="V446" s="2"/>
      <c r="W446" s="2"/>
      <c r="X446" s="2"/>
      <c r="Y446" s="2"/>
    </row>
    <row r="447" spans="1:25" ht="18.75" customHeight="1" x14ac:dyDescent="0.25">
      <c r="A447" s="3"/>
      <c r="B447" s="2"/>
      <c r="C447" s="3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2"/>
      <c r="T447" s="2"/>
      <c r="U447" s="2"/>
      <c r="V447" s="2"/>
      <c r="W447" s="2"/>
      <c r="X447" s="2"/>
      <c r="Y447" s="2"/>
    </row>
    <row r="448" spans="1:25" ht="18.75" customHeight="1" x14ac:dyDescent="0.25">
      <c r="A448" s="3"/>
      <c r="B448" s="2"/>
      <c r="C448" s="3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2"/>
      <c r="T448" s="2"/>
      <c r="U448" s="2"/>
      <c r="V448" s="2"/>
      <c r="W448" s="2"/>
      <c r="X448" s="2"/>
      <c r="Y448" s="2"/>
    </row>
    <row r="449" spans="1:25" ht="18.75" customHeight="1" x14ac:dyDescent="0.25">
      <c r="A449" s="3"/>
      <c r="B449" s="2"/>
      <c r="C449" s="3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2"/>
      <c r="T449" s="2"/>
      <c r="U449" s="2"/>
      <c r="V449" s="2"/>
      <c r="W449" s="2"/>
      <c r="X449" s="2"/>
      <c r="Y449" s="2"/>
    </row>
    <row r="450" spans="1:25" ht="18.75" customHeight="1" x14ac:dyDescent="0.25">
      <c r="A450" s="3"/>
      <c r="B450" s="2"/>
      <c r="C450" s="3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2"/>
      <c r="T450" s="2"/>
      <c r="U450" s="2"/>
      <c r="V450" s="2"/>
      <c r="W450" s="2"/>
      <c r="X450" s="2"/>
      <c r="Y450" s="2"/>
    </row>
    <row r="451" spans="1:25" ht="18.75" customHeight="1" x14ac:dyDescent="0.25">
      <c r="A451" s="3"/>
      <c r="B451" s="2"/>
      <c r="C451" s="3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2"/>
      <c r="T451" s="2"/>
      <c r="U451" s="2"/>
      <c r="V451" s="2"/>
      <c r="W451" s="2"/>
      <c r="X451" s="2"/>
      <c r="Y451" s="2"/>
    </row>
    <row r="452" spans="1:25" ht="18.75" customHeight="1" x14ac:dyDescent="0.25">
      <c r="A452" s="3"/>
      <c r="B452" s="2"/>
      <c r="C452" s="3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2"/>
      <c r="T452" s="2"/>
      <c r="U452" s="2"/>
      <c r="V452" s="2"/>
      <c r="W452" s="2"/>
      <c r="X452" s="2"/>
      <c r="Y452" s="2"/>
    </row>
    <row r="453" spans="1:25" ht="18.75" customHeight="1" x14ac:dyDescent="0.25">
      <c r="A453" s="3"/>
      <c r="B453" s="2"/>
      <c r="C453" s="3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2"/>
      <c r="T453" s="2"/>
      <c r="U453" s="2"/>
      <c r="V453" s="2"/>
      <c r="W453" s="2"/>
      <c r="X453" s="2"/>
      <c r="Y453" s="2"/>
    </row>
    <row r="454" spans="1:25" ht="18.75" customHeight="1" x14ac:dyDescent="0.25">
      <c r="A454" s="3"/>
      <c r="B454" s="2"/>
      <c r="C454" s="3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2"/>
      <c r="T454" s="2"/>
      <c r="U454" s="2"/>
      <c r="V454" s="2"/>
      <c r="W454" s="2"/>
      <c r="X454" s="2"/>
      <c r="Y454" s="2"/>
    </row>
    <row r="455" spans="1:25" ht="18.75" customHeight="1" x14ac:dyDescent="0.25">
      <c r="A455" s="3"/>
      <c r="B455" s="2"/>
      <c r="C455" s="3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2"/>
      <c r="T455" s="2"/>
      <c r="U455" s="2"/>
      <c r="V455" s="2"/>
      <c r="W455" s="2"/>
      <c r="X455" s="2"/>
      <c r="Y455" s="2"/>
    </row>
    <row r="456" spans="1:25" ht="18.75" customHeight="1" x14ac:dyDescent="0.25">
      <c r="A456" s="3"/>
      <c r="B456" s="2"/>
      <c r="C456" s="3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2"/>
      <c r="T456" s="2"/>
      <c r="U456" s="2"/>
      <c r="V456" s="2"/>
      <c r="W456" s="2"/>
      <c r="X456" s="2"/>
      <c r="Y456" s="2"/>
    </row>
    <row r="457" spans="1:25" ht="18.75" customHeight="1" x14ac:dyDescent="0.25">
      <c r="A457" s="3"/>
      <c r="B457" s="2"/>
      <c r="C457" s="3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2"/>
      <c r="T457" s="2"/>
      <c r="U457" s="2"/>
      <c r="V457" s="2"/>
      <c r="W457" s="2"/>
      <c r="X457" s="2"/>
      <c r="Y457" s="2"/>
    </row>
    <row r="458" spans="1:25" ht="18.75" customHeight="1" x14ac:dyDescent="0.25">
      <c r="A458" s="3"/>
      <c r="B458" s="2"/>
      <c r="C458" s="3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2"/>
      <c r="T458" s="2"/>
      <c r="U458" s="2"/>
      <c r="V458" s="2"/>
      <c r="W458" s="2"/>
      <c r="X458" s="2"/>
      <c r="Y458" s="2"/>
    </row>
    <row r="459" spans="1:25" ht="18.75" customHeight="1" x14ac:dyDescent="0.25">
      <c r="A459" s="3"/>
      <c r="B459" s="2"/>
      <c r="C459" s="3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2"/>
      <c r="T459" s="2"/>
      <c r="U459" s="2"/>
      <c r="V459" s="2"/>
      <c r="W459" s="2"/>
      <c r="X459" s="2"/>
      <c r="Y459" s="2"/>
    </row>
    <row r="460" spans="1:25" ht="18.75" customHeight="1" x14ac:dyDescent="0.25">
      <c r="A460" s="3"/>
      <c r="B460" s="2"/>
      <c r="C460" s="3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2"/>
      <c r="T460" s="2"/>
      <c r="U460" s="2"/>
      <c r="V460" s="2"/>
      <c r="W460" s="2"/>
      <c r="X460" s="2"/>
      <c r="Y460" s="2"/>
    </row>
    <row r="461" spans="1:25" ht="18.75" customHeight="1" x14ac:dyDescent="0.25">
      <c r="A461" s="3"/>
      <c r="B461" s="2"/>
      <c r="C461" s="3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2"/>
      <c r="T461" s="2"/>
      <c r="U461" s="2"/>
      <c r="V461" s="2"/>
      <c r="W461" s="2"/>
      <c r="X461" s="2"/>
      <c r="Y461" s="2"/>
    </row>
    <row r="462" spans="1:25" ht="18.75" customHeight="1" x14ac:dyDescent="0.25">
      <c r="A462" s="3"/>
      <c r="B462" s="2"/>
      <c r="C462" s="3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2"/>
      <c r="T462" s="2"/>
      <c r="U462" s="2"/>
      <c r="V462" s="2"/>
      <c r="W462" s="2"/>
      <c r="X462" s="2"/>
      <c r="Y462" s="2"/>
    </row>
    <row r="463" spans="1:25" ht="18.75" customHeight="1" x14ac:dyDescent="0.25">
      <c r="A463" s="3"/>
      <c r="B463" s="2"/>
      <c r="C463" s="3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2"/>
      <c r="T463" s="2"/>
      <c r="U463" s="2"/>
      <c r="V463" s="2"/>
      <c r="W463" s="2"/>
      <c r="X463" s="2"/>
      <c r="Y463" s="2"/>
    </row>
    <row r="464" spans="1:25" ht="18.75" customHeight="1" x14ac:dyDescent="0.25">
      <c r="A464" s="3"/>
      <c r="B464" s="2"/>
      <c r="C464" s="3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2"/>
      <c r="T464" s="2"/>
      <c r="U464" s="2"/>
      <c r="V464" s="2"/>
      <c r="W464" s="2"/>
      <c r="X464" s="2"/>
      <c r="Y464" s="2"/>
    </row>
    <row r="465" spans="1:25" ht="18.75" customHeight="1" x14ac:dyDescent="0.25">
      <c r="A465" s="3"/>
      <c r="B465" s="2"/>
      <c r="C465" s="3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2"/>
      <c r="T465" s="2"/>
      <c r="U465" s="2"/>
      <c r="V465" s="2"/>
      <c r="W465" s="2"/>
      <c r="X465" s="2"/>
      <c r="Y465" s="2"/>
    </row>
    <row r="466" spans="1:25" ht="18.75" customHeight="1" x14ac:dyDescent="0.25">
      <c r="A466" s="3"/>
      <c r="B466" s="2"/>
      <c r="C466" s="3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2"/>
      <c r="T466" s="2"/>
      <c r="U466" s="2"/>
      <c r="V466" s="2"/>
      <c r="W466" s="2"/>
      <c r="X466" s="2"/>
      <c r="Y466" s="2"/>
    </row>
    <row r="467" spans="1:25" ht="18.75" customHeight="1" x14ac:dyDescent="0.25">
      <c r="A467" s="3"/>
      <c r="B467" s="2"/>
      <c r="C467" s="3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2"/>
      <c r="T467" s="2"/>
      <c r="U467" s="2"/>
      <c r="V467" s="2"/>
      <c r="W467" s="2"/>
      <c r="X467" s="2"/>
      <c r="Y467" s="2"/>
    </row>
    <row r="468" spans="1:25" ht="18.75" customHeight="1" x14ac:dyDescent="0.25">
      <c r="A468" s="3"/>
      <c r="B468" s="2"/>
      <c r="C468" s="3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2"/>
      <c r="T468" s="2"/>
      <c r="U468" s="2"/>
      <c r="V468" s="2"/>
      <c r="W468" s="2"/>
      <c r="X468" s="2"/>
      <c r="Y468" s="2"/>
    </row>
    <row r="469" spans="1:25" ht="18.75" customHeight="1" x14ac:dyDescent="0.25">
      <c r="A469" s="3"/>
      <c r="B469" s="2"/>
      <c r="C469" s="3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2"/>
      <c r="T469" s="2"/>
      <c r="U469" s="2"/>
      <c r="V469" s="2"/>
      <c r="W469" s="2"/>
      <c r="X469" s="2"/>
      <c r="Y469" s="2"/>
    </row>
    <row r="470" spans="1:25" ht="18.75" customHeight="1" x14ac:dyDescent="0.25">
      <c r="A470" s="3"/>
      <c r="B470" s="2"/>
      <c r="C470" s="3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2"/>
      <c r="T470" s="2"/>
      <c r="U470" s="2"/>
      <c r="V470" s="2"/>
      <c r="W470" s="2"/>
      <c r="X470" s="2"/>
      <c r="Y470" s="2"/>
    </row>
    <row r="471" spans="1:25" ht="18.75" customHeight="1" x14ac:dyDescent="0.25">
      <c r="A471" s="3"/>
      <c r="B471" s="2"/>
      <c r="C471" s="3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2"/>
      <c r="T471" s="2"/>
      <c r="U471" s="2"/>
      <c r="V471" s="2"/>
      <c r="W471" s="2"/>
      <c r="X471" s="2"/>
      <c r="Y471" s="2"/>
    </row>
    <row r="472" spans="1:25" ht="18.75" customHeight="1" x14ac:dyDescent="0.25">
      <c r="A472" s="3"/>
      <c r="B472" s="2"/>
      <c r="C472" s="3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2"/>
      <c r="T472" s="2"/>
      <c r="U472" s="2"/>
      <c r="V472" s="2"/>
      <c r="W472" s="2"/>
      <c r="X472" s="2"/>
      <c r="Y472" s="2"/>
    </row>
    <row r="473" spans="1:25" ht="18.75" customHeight="1" x14ac:dyDescent="0.25">
      <c r="A473" s="3"/>
      <c r="B473" s="2"/>
      <c r="C473" s="3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2"/>
      <c r="T473" s="2"/>
      <c r="U473" s="2"/>
      <c r="V473" s="2"/>
      <c r="W473" s="2"/>
      <c r="X473" s="2"/>
      <c r="Y473" s="2"/>
    </row>
    <row r="474" spans="1:25" ht="18.75" customHeight="1" x14ac:dyDescent="0.25">
      <c r="A474" s="3"/>
      <c r="B474" s="2"/>
      <c r="C474" s="3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2"/>
      <c r="T474" s="2"/>
      <c r="U474" s="2"/>
      <c r="V474" s="2"/>
      <c r="W474" s="2"/>
      <c r="X474" s="2"/>
      <c r="Y474" s="2"/>
    </row>
    <row r="475" spans="1:25" ht="18.75" customHeight="1" x14ac:dyDescent="0.25">
      <c r="A475" s="3"/>
      <c r="B475" s="2"/>
      <c r="C475" s="3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2"/>
      <c r="T475" s="2"/>
      <c r="U475" s="2"/>
      <c r="V475" s="2"/>
      <c r="W475" s="2"/>
      <c r="X475" s="2"/>
      <c r="Y475" s="2"/>
    </row>
    <row r="476" spans="1:25" ht="18.75" customHeight="1" x14ac:dyDescent="0.25">
      <c r="A476" s="3"/>
      <c r="B476" s="2"/>
      <c r="C476" s="3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2"/>
      <c r="T476" s="2"/>
      <c r="U476" s="2"/>
      <c r="V476" s="2"/>
      <c r="W476" s="2"/>
      <c r="X476" s="2"/>
      <c r="Y476" s="2"/>
    </row>
    <row r="477" spans="1:25" ht="18.75" customHeight="1" x14ac:dyDescent="0.25">
      <c r="A477" s="3"/>
      <c r="B477" s="2"/>
      <c r="C477" s="3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2"/>
      <c r="T477" s="2"/>
      <c r="U477" s="2"/>
      <c r="V477" s="2"/>
      <c r="W477" s="2"/>
      <c r="X477" s="2"/>
      <c r="Y477" s="2"/>
    </row>
    <row r="478" spans="1:25" ht="18.75" customHeight="1" x14ac:dyDescent="0.25">
      <c r="A478" s="3"/>
      <c r="B478" s="2"/>
      <c r="C478" s="3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2"/>
      <c r="T478" s="2"/>
      <c r="U478" s="2"/>
      <c r="V478" s="2"/>
      <c r="W478" s="2"/>
      <c r="X478" s="2"/>
      <c r="Y478" s="2"/>
    </row>
    <row r="479" spans="1:25" ht="18.75" customHeight="1" x14ac:dyDescent="0.25">
      <c r="A479" s="3"/>
      <c r="B479" s="2"/>
      <c r="C479" s="3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2"/>
      <c r="T479" s="2"/>
      <c r="U479" s="2"/>
      <c r="V479" s="2"/>
      <c r="W479" s="2"/>
      <c r="X479" s="2"/>
      <c r="Y479" s="2"/>
    </row>
    <row r="480" spans="1:25" ht="18.75" customHeight="1" x14ac:dyDescent="0.25">
      <c r="A480" s="3"/>
      <c r="B480" s="2"/>
      <c r="C480" s="3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2"/>
      <c r="T480" s="2"/>
      <c r="U480" s="2"/>
      <c r="V480" s="2"/>
      <c r="W480" s="2"/>
      <c r="X480" s="2"/>
      <c r="Y480" s="2"/>
    </row>
    <row r="481" spans="1:25" ht="18.75" customHeight="1" x14ac:dyDescent="0.25">
      <c r="A481" s="3"/>
      <c r="B481" s="2"/>
      <c r="C481" s="3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2"/>
      <c r="T481" s="2"/>
      <c r="U481" s="2"/>
      <c r="V481" s="2"/>
      <c r="W481" s="2"/>
      <c r="X481" s="2"/>
      <c r="Y481" s="2"/>
    </row>
    <row r="482" spans="1:25" ht="18.75" customHeight="1" x14ac:dyDescent="0.25">
      <c r="A482" s="3"/>
      <c r="B482" s="2"/>
      <c r="C482" s="3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2"/>
      <c r="T482" s="2"/>
      <c r="U482" s="2"/>
      <c r="V482" s="2"/>
      <c r="W482" s="2"/>
      <c r="X482" s="2"/>
      <c r="Y482" s="2"/>
    </row>
    <row r="483" spans="1:25" ht="18.75" customHeight="1" x14ac:dyDescent="0.25">
      <c r="A483" s="3"/>
      <c r="B483" s="2"/>
      <c r="C483" s="3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2"/>
      <c r="T483" s="2"/>
      <c r="U483" s="2"/>
      <c r="V483" s="2"/>
      <c r="W483" s="2"/>
      <c r="X483" s="2"/>
      <c r="Y483" s="2"/>
    </row>
    <row r="484" spans="1:25" ht="18.75" customHeight="1" x14ac:dyDescent="0.25">
      <c r="A484" s="3"/>
      <c r="B484" s="2"/>
      <c r="C484" s="3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2"/>
      <c r="T484" s="2"/>
      <c r="U484" s="2"/>
      <c r="V484" s="2"/>
      <c r="W484" s="2"/>
      <c r="X484" s="2"/>
      <c r="Y484" s="2"/>
    </row>
    <row r="485" spans="1:25" ht="18.75" customHeight="1" x14ac:dyDescent="0.25">
      <c r="A485" s="3"/>
      <c r="B485" s="2"/>
      <c r="C485" s="3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2"/>
      <c r="T485" s="2"/>
      <c r="U485" s="2"/>
      <c r="V485" s="2"/>
      <c r="W485" s="2"/>
      <c r="X485" s="2"/>
      <c r="Y485" s="2"/>
    </row>
    <row r="486" spans="1:25" ht="18.75" customHeight="1" x14ac:dyDescent="0.25">
      <c r="A486" s="3"/>
      <c r="B486" s="2"/>
      <c r="C486" s="3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2"/>
      <c r="T486" s="2"/>
      <c r="U486" s="2"/>
      <c r="V486" s="2"/>
      <c r="W486" s="2"/>
      <c r="X486" s="2"/>
      <c r="Y486" s="2"/>
    </row>
    <row r="487" spans="1:25" ht="18.75" customHeight="1" x14ac:dyDescent="0.25">
      <c r="A487" s="3"/>
      <c r="B487" s="2"/>
      <c r="C487" s="3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2"/>
      <c r="T487" s="2"/>
      <c r="U487" s="2"/>
      <c r="V487" s="2"/>
      <c r="W487" s="2"/>
      <c r="X487" s="2"/>
      <c r="Y487" s="2"/>
    </row>
    <row r="488" spans="1:25" ht="18.75" customHeight="1" x14ac:dyDescent="0.25">
      <c r="A488" s="3"/>
      <c r="B488" s="2"/>
      <c r="C488" s="3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2"/>
      <c r="T488" s="2"/>
      <c r="U488" s="2"/>
      <c r="V488" s="2"/>
      <c r="W488" s="2"/>
      <c r="X488" s="2"/>
      <c r="Y488" s="2"/>
    </row>
    <row r="489" spans="1:25" ht="18.75" customHeight="1" x14ac:dyDescent="0.25">
      <c r="A489" s="3"/>
      <c r="B489" s="2"/>
      <c r="C489" s="3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2"/>
      <c r="T489" s="2"/>
      <c r="U489" s="2"/>
      <c r="V489" s="2"/>
      <c r="W489" s="2"/>
      <c r="X489" s="2"/>
      <c r="Y489" s="2"/>
    </row>
    <row r="490" spans="1:25" ht="18.75" customHeight="1" x14ac:dyDescent="0.25">
      <c r="A490" s="3"/>
      <c r="B490" s="2"/>
      <c r="C490" s="3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2"/>
      <c r="T490" s="2"/>
      <c r="U490" s="2"/>
      <c r="V490" s="2"/>
      <c r="W490" s="2"/>
      <c r="X490" s="2"/>
      <c r="Y490" s="2"/>
    </row>
    <row r="491" spans="1:25" ht="18.75" customHeight="1" x14ac:dyDescent="0.25">
      <c r="A491" s="3"/>
      <c r="B491" s="2"/>
      <c r="C491" s="3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2"/>
      <c r="T491" s="2"/>
      <c r="U491" s="2"/>
      <c r="V491" s="2"/>
      <c r="W491" s="2"/>
      <c r="X491" s="2"/>
      <c r="Y491" s="2"/>
    </row>
    <row r="492" spans="1:25" ht="18.75" customHeight="1" x14ac:dyDescent="0.25">
      <c r="A492" s="3"/>
      <c r="B492" s="2"/>
      <c r="C492" s="3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2"/>
      <c r="T492" s="2"/>
      <c r="U492" s="2"/>
      <c r="V492" s="2"/>
      <c r="W492" s="2"/>
      <c r="X492" s="2"/>
      <c r="Y492" s="2"/>
    </row>
    <row r="493" spans="1:25" ht="18.75" customHeight="1" x14ac:dyDescent="0.25">
      <c r="A493" s="3"/>
      <c r="B493" s="2"/>
      <c r="C493" s="3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2"/>
      <c r="T493" s="2"/>
      <c r="U493" s="2"/>
      <c r="V493" s="2"/>
      <c r="W493" s="2"/>
      <c r="X493" s="2"/>
      <c r="Y493" s="2"/>
    </row>
    <row r="494" spans="1:25" ht="18.75" customHeight="1" x14ac:dyDescent="0.25">
      <c r="A494" s="3"/>
      <c r="B494" s="2"/>
      <c r="C494" s="3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2"/>
      <c r="T494" s="2"/>
      <c r="U494" s="2"/>
      <c r="V494" s="2"/>
      <c r="W494" s="2"/>
      <c r="X494" s="2"/>
      <c r="Y494" s="2"/>
    </row>
    <row r="495" spans="1:25" ht="18.75" customHeight="1" x14ac:dyDescent="0.25">
      <c r="A495" s="3"/>
      <c r="B495" s="2"/>
      <c r="C495" s="3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2"/>
      <c r="T495" s="2"/>
      <c r="U495" s="2"/>
      <c r="V495" s="2"/>
      <c r="W495" s="2"/>
      <c r="X495" s="2"/>
      <c r="Y495" s="2"/>
    </row>
    <row r="496" spans="1:25" ht="18.75" customHeight="1" x14ac:dyDescent="0.25">
      <c r="A496" s="3"/>
      <c r="B496" s="2"/>
      <c r="C496" s="3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2"/>
      <c r="T496" s="2"/>
      <c r="U496" s="2"/>
      <c r="V496" s="2"/>
      <c r="W496" s="2"/>
      <c r="X496" s="2"/>
      <c r="Y496" s="2"/>
    </row>
    <row r="497" spans="1:25" ht="18.75" customHeight="1" x14ac:dyDescent="0.25">
      <c r="A497" s="3"/>
      <c r="B497" s="2"/>
      <c r="C497" s="3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2"/>
      <c r="T497" s="2"/>
      <c r="U497" s="2"/>
      <c r="V497" s="2"/>
      <c r="W497" s="2"/>
      <c r="X497" s="2"/>
      <c r="Y497" s="2"/>
    </row>
    <row r="498" spans="1:25" ht="18.75" customHeight="1" x14ac:dyDescent="0.25">
      <c r="A498" s="3"/>
      <c r="B498" s="2"/>
      <c r="C498" s="3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2"/>
      <c r="T498" s="2"/>
      <c r="U498" s="2"/>
      <c r="V498" s="2"/>
      <c r="W498" s="2"/>
      <c r="X498" s="2"/>
      <c r="Y498" s="2"/>
    </row>
    <row r="499" spans="1:25" ht="18.75" customHeight="1" x14ac:dyDescent="0.25">
      <c r="A499" s="3"/>
      <c r="B499" s="2"/>
      <c r="C499" s="3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2"/>
      <c r="T499" s="2"/>
      <c r="U499" s="2"/>
      <c r="V499" s="2"/>
      <c r="W499" s="2"/>
      <c r="X499" s="2"/>
      <c r="Y499" s="2"/>
    </row>
    <row r="500" spans="1:25" ht="18.75" customHeight="1" x14ac:dyDescent="0.25">
      <c r="A500" s="3"/>
      <c r="B500" s="2"/>
      <c r="C500" s="3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2"/>
      <c r="T500" s="2"/>
      <c r="U500" s="2"/>
      <c r="V500" s="2"/>
      <c r="W500" s="2"/>
      <c r="X500" s="2"/>
      <c r="Y500" s="2"/>
    </row>
    <row r="501" spans="1:25" ht="18.75" customHeight="1" x14ac:dyDescent="0.25">
      <c r="A501" s="3"/>
      <c r="B501" s="2"/>
      <c r="C501" s="3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2"/>
      <c r="T501" s="2"/>
      <c r="U501" s="2"/>
      <c r="V501" s="2"/>
      <c r="W501" s="2"/>
      <c r="X501" s="2"/>
      <c r="Y501" s="2"/>
    </row>
    <row r="502" spans="1:25" ht="18.75" customHeight="1" x14ac:dyDescent="0.25">
      <c r="A502" s="3"/>
      <c r="B502" s="2"/>
      <c r="C502" s="3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2"/>
      <c r="T502" s="2"/>
      <c r="U502" s="2"/>
      <c r="V502" s="2"/>
      <c r="W502" s="2"/>
      <c r="X502" s="2"/>
      <c r="Y502" s="2"/>
    </row>
    <row r="503" spans="1:25" ht="18.75" customHeight="1" x14ac:dyDescent="0.25">
      <c r="A503" s="3"/>
      <c r="B503" s="2"/>
      <c r="C503" s="3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2"/>
      <c r="T503" s="2"/>
      <c r="U503" s="2"/>
      <c r="V503" s="2"/>
      <c r="W503" s="2"/>
      <c r="X503" s="2"/>
      <c r="Y503" s="2"/>
    </row>
    <row r="504" spans="1:25" ht="18.75" customHeight="1" x14ac:dyDescent="0.25">
      <c r="A504" s="3"/>
      <c r="B504" s="2"/>
      <c r="C504" s="3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2"/>
      <c r="T504" s="2"/>
      <c r="U504" s="2"/>
      <c r="V504" s="2"/>
      <c r="W504" s="2"/>
      <c r="X504" s="2"/>
      <c r="Y504" s="2"/>
    </row>
    <row r="505" spans="1:25" ht="18.75" customHeight="1" x14ac:dyDescent="0.25">
      <c r="A505" s="3"/>
      <c r="B505" s="2"/>
      <c r="C505" s="3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2"/>
      <c r="T505" s="2"/>
      <c r="U505" s="2"/>
      <c r="V505" s="2"/>
      <c r="W505" s="2"/>
      <c r="X505" s="2"/>
      <c r="Y505" s="2"/>
    </row>
    <row r="506" spans="1:25" ht="18.75" customHeight="1" x14ac:dyDescent="0.25">
      <c r="A506" s="3"/>
      <c r="B506" s="2"/>
      <c r="C506" s="3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2"/>
      <c r="T506" s="2"/>
      <c r="U506" s="2"/>
      <c r="V506" s="2"/>
      <c r="W506" s="2"/>
      <c r="X506" s="2"/>
      <c r="Y506" s="2"/>
    </row>
    <row r="507" spans="1:25" ht="18.75" customHeight="1" x14ac:dyDescent="0.25">
      <c r="A507" s="3"/>
      <c r="B507" s="2"/>
      <c r="C507" s="3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2"/>
      <c r="T507" s="2"/>
      <c r="U507" s="2"/>
      <c r="V507" s="2"/>
      <c r="W507" s="2"/>
      <c r="X507" s="2"/>
      <c r="Y507" s="2"/>
    </row>
    <row r="508" spans="1:25" ht="18.75" customHeight="1" x14ac:dyDescent="0.25">
      <c r="A508" s="3"/>
      <c r="B508" s="2"/>
      <c r="C508" s="3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2"/>
      <c r="T508" s="2"/>
      <c r="U508" s="2"/>
      <c r="V508" s="2"/>
      <c r="W508" s="2"/>
      <c r="X508" s="2"/>
      <c r="Y508" s="2"/>
    </row>
    <row r="509" spans="1:25" ht="18.75" customHeight="1" x14ac:dyDescent="0.25">
      <c r="A509" s="3"/>
      <c r="B509" s="2"/>
      <c r="C509" s="3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2"/>
      <c r="T509" s="2"/>
      <c r="U509" s="2"/>
      <c r="V509" s="2"/>
      <c r="W509" s="2"/>
      <c r="X509" s="2"/>
      <c r="Y509" s="2"/>
    </row>
    <row r="510" spans="1:25" ht="18.75" customHeight="1" x14ac:dyDescent="0.25">
      <c r="A510" s="3"/>
      <c r="B510" s="2"/>
      <c r="C510" s="3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2"/>
      <c r="T510" s="2"/>
      <c r="U510" s="2"/>
      <c r="V510" s="2"/>
      <c r="W510" s="2"/>
      <c r="X510" s="2"/>
      <c r="Y510" s="2"/>
    </row>
    <row r="511" spans="1:25" ht="18.75" customHeight="1" x14ac:dyDescent="0.25">
      <c r="A511" s="3"/>
      <c r="B511" s="2"/>
      <c r="C511" s="3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2"/>
      <c r="T511" s="2"/>
      <c r="U511" s="2"/>
      <c r="V511" s="2"/>
      <c r="W511" s="2"/>
      <c r="X511" s="2"/>
      <c r="Y511" s="2"/>
    </row>
    <row r="512" spans="1:25" ht="18.75" customHeight="1" x14ac:dyDescent="0.25">
      <c r="A512" s="3"/>
      <c r="B512" s="2"/>
      <c r="C512" s="3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2"/>
      <c r="T512" s="2"/>
      <c r="U512" s="2"/>
      <c r="V512" s="2"/>
      <c r="W512" s="2"/>
      <c r="X512" s="2"/>
      <c r="Y512" s="2"/>
    </row>
    <row r="513" spans="1:25" ht="18.75" customHeight="1" x14ac:dyDescent="0.25">
      <c r="A513" s="3"/>
      <c r="B513" s="2"/>
      <c r="C513" s="3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2"/>
      <c r="T513" s="2"/>
      <c r="U513" s="2"/>
      <c r="V513" s="2"/>
      <c r="W513" s="2"/>
      <c r="X513" s="2"/>
      <c r="Y513" s="2"/>
    </row>
    <row r="514" spans="1:25" ht="18.75" customHeight="1" x14ac:dyDescent="0.25">
      <c r="A514" s="3"/>
      <c r="B514" s="2"/>
      <c r="C514" s="3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2"/>
      <c r="T514" s="2"/>
      <c r="U514" s="2"/>
      <c r="V514" s="2"/>
      <c r="W514" s="2"/>
      <c r="X514" s="2"/>
      <c r="Y514" s="2"/>
    </row>
    <row r="515" spans="1:25" ht="18.75" customHeight="1" x14ac:dyDescent="0.25">
      <c r="A515" s="3"/>
      <c r="B515" s="2"/>
      <c r="C515" s="3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2"/>
      <c r="T515" s="2"/>
      <c r="U515" s="2"/>
      <c r="V515" s="2"/>
      <c r="W515" s="2"/>
      <c r="X515" s="2"/>
      <c r="Y515" s="2"/>
    </row>
    <row r="516" spans="1:25" ht="18.75" customHeight="1" x14ac:dyDescent="0.25">
      <c r="A516" s="3"/>
      <c r="B516" s="2"/>
      <c r="C516" s="3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2"/>
      <c r="T516" s="2"/>
      <c r="U516" s="2"/>
      <c r="V516" s="2"/>
      <c r="W516" s="2"/>
      <c r="X516" s="2"/>
      <c r="Y516" s="2"/>
    </row>
    <row r="517" spans="1:25" ht="18.75" customHeight="1" x14ac:dyDescent="0.25">
      <c r="A517" s="3"/>
      <c r="B517" s="2"/>
      <c r="C517" s="3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2"/>
      <c r="T517" s="2"/>
      <c r="U517" s="2"/>
      <c r="V517" s="2"/>
      <c r="W517" s="2"/>
      <c r="X517" s="2"/>
      <c r="Y517" s="2"/>
    </row>
    <row r="518" spans="1:25" ht="18.75" customHeight="1" x14ac:dyDescent="0.25">
      <c r="A518" s="3"/>
      <c r="B518" s="2"/>
      <c r="C518" s="3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2"/>
      <c r="T518" s="2"/>
      <c r="U518" s="2"/>
      <c r="V518" s="2"/>
      <c r="W518" s="2"/>
      <c r="X518" s="2"/>
      <c r="Y518" s="2"/>
    </row>
    <row r="519" spans="1:25" ht="18.75" customHeight="1" x14ac:dyDescent="0.25">
      <c r="A519" s="3"/>
      <c r="B519" s="2"/>
      <c r="C519" s="3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2"/>
      <c r="T519" s="2"/>
      <c r="U519" s="2"/>
      <c r="V519" s="2"/>
      <c r="W519" s="2"/>
      <c r="X519" s="2"/>
      <c r="Y519" s="2"/>
    </row>
    <row r="520" spans="1:25" ht="18.75" customHeight="1" x14ac:dyDescent="0.25">
      <c r="A520" s="3"/>
      <c r="B520" s="2"/>
      <c r="C520" s="3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2"/>
      <c r="T520" s="2"/>
      <c r="U520" s="2"/>
      <c r="V520" s="2"/>
      <c r="W520" s="2"/>
      <c r="X520" s="2"/>
      <c r="Y520" s="2"/>
    </row>
    <row r="521" spans="1:25" ht="18.75" customHeight="1" x14ac:dyDescent="0.25">
      <c r="A521" s="3"/>
      <c r="B521" s="2"/>
      <c r="C521" s="3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2"/>
      <c r="T521" s="2"/>
      <c r="U521" s="2"/>
      <c r="V521" s="2"/>
      <c r="W521" s="2"/>
      <c r="X521" s="2"/>
      <c r="Y521" s="2"/>
    </row>
    <row r="522" spans="1:25" ht="18.75" customHeight="1" x14ac:dyDescent="0.25">
      <c r="A522" s="3"/>
      <c r="B522" s="2"/>
      <c r="C522" s="3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2"/>
      <c r="T522" s="2"/>
      <c r="U522" s="2"/>
      <c r="V522" s="2"/>
      <c r="W522" s="2"/>
      <c r="X522" s="2"/>
      <c r="Y522" s="2"/>
    </row>
    <row r="523" spans="1:25" ht="18.75" customHeight="1" x14ac:dyDescent="0.25">
      <c r="A523" s="3"/>
      <c r="B523" s="2"/>
      <c r="C523" s="3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2"/>
      <c r="T523" s="2"/>
      <c r="U523" s="2"/>
      <c r="V523" s="2"/>
      <c r="W523" s="2"/>
      <c r="X523" s="2"/>
      <c r="Y523" s="2"/>
    </row>
    <row r="524" spans="1:25" ht="18.75" customHeight="1" x14ac:dyDescent="0.25">
      <c r="A524" s="3"/>
      <c r="B524" s="2"/>
      <c r="C524" s="3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2"/>
      <c r="T524" s="2"/>
      <c r="U524" s="2"/>
      <c r="V524" s="2"/>
      <c r="W524" s="2"/>
      <c r="X524" s="2"/>
      <c r="Y524" s="2"/>
    </row>
    <row r="525" spans="1:25" ht="18.75" customHeight="1" x14ac:dyDescent="0.25">
      <c r="A525" s="3"/>
      <c r="B525" s="2"/>
      <c r="C525" s="3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2"/>
      <c r="T525" s="2"/>
      <c r="U525" s="2"/>
      <c r="V525" s="2"/>
      <c r="W525" s="2"/>
      <c r="X525" s="2"/>
      <c r="Y525" s="2"/>
    </row>
    <row r="526" spans="1:25" ht="18.75" customHeight="1" x14ac:dyDescent="0.25">
      <c r="A526" s="3"/>
      <c r="B526" s="2"/>
      <c r="C526" s="3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2"/>
      <c r="T526" s="2"/>
      <c r="U526" s="2"/>
      <c r="V526" s="2"/>
      <c r="W526" s="2"/>
      <c r="X526" s="2"/>
      <c r="Y526" s="2"/>
    </row>
    <row r="527" spans="1:25" ht="18.75" customHeight="1" x14ac:dyDescent="0.25">
      <c r="A527" s="3"/>
      <c r="B527" s="2"/>
      <c r="C527" s="3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2"/>
      <c r="T527" s="2"/>
      <c r="U527" s="2"/>
      <c r="V527" s="2"/>
      <c r="W527" s="2"/>
      <c r="X527" s="2"/>
      <c r="Y527" s="2"/>
    </row>
    <row r="528" spans="1:25" ht="18.75" customHeight="1" x14ac:dyDescent="0.25">
      <c r="A528" s="3"/>
      <c r="B528" s="2"/>
      <c r="C528" s="3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2"/>
      <c r="T528" s="2"/>
      <c r="U528" s="2"/>
      <c r="V528" s="2"/>
      <c r="W528" s="2"/>
      <c r="X528" s="2"/>
      <c r="Y528" s="2"/>
    </row>
    <row r="529" spans="1:25" ht="18.75" customHeight="1" x14ac:dyDescent="0.25">
      <c r="A529" s="3"/>
      <c r="B529" s="2"/>
      <c r="C529" s="3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2"/>
      <c r="T529" s="2"/>
      <c r="U529" s="2"/>
      <c r="V529" s="2"/>
      <c r="W529" s="2"/>
      <c r="X529" s="2"/>
      <c r="Y529" s="2"/>
    </row>
    <row r="530" spans="1:25" ht="18.75" customHeight="1" x14ac:dyDescent="0.25">
      <c r="A530" s="3"/>
      <c r="B530" s="2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2"/>
      <c r="T530" s="2"/>
      <c r="U530" s="2"/>
      <c r="V530" s="2"/>
      <c r="W530" s="2"/>
      <c r="X530" s="2"/>
      <c r="Y530" s="2"/>
    </row>
    <row r="531" spans="1:25" ht="18.75" customHeight="1" x14ac:dyDescent="0.25">
      <c r="A531" s="3"/>
      <c r="B531" s="2"/>
      <c r="C531" s="3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2"/>
      <c r="T531" s="2"/>
      <c r="U531" s="2"/>
      <c r="V531" s="2"/>
      <c r="W531" s="2"/>
      <c r="X531" s="2"/>
      <c r="Y531" s="2"/>
    </row>
    <row r="532" spans="1:25" ht="18.75" customHeight="1" x14ac:dyDescent="0.25">
      <c r="A532" s="3"/>
      <c r="B532" s="2"/>
      <c r="C532" s="3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2"/>
      <c r="T532" s="2"/>
      <c r="U532" s="2"/>
      <c r="V532" s="2"/>
      <c r="W532" s="2"/>
      <c r="X532" s="2"/>
      <c r="Y532" s="2"/>
    </row>
    <row r="533" spans="1:25" ht="18.75" customHeight="1" x14ac:dyDescent="0.25">
      <c r="A533" s="3"/>
      <c r="B533" s="2"/>
      <c r="C533" s="3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2"/>
      <c r="T533" s="2"/>
      <c r="U533" s="2"/>
      <c r="V533" s="2"/>
      <c r="W533" s="2"/>
      <c r="X533" s="2"/>
      <c r="Y533" s="2"/>
    </row>
    <row r="534" spans="1:25" ht="18.75" customHeight="1" x14ac:dyDescent="0.25">
      <c r="A534" s="3"/>
      <c r="B534" s="2"/>
      <c r="C534" s="3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2"/>
      <c r="T534" s="2"/>
      <c r="U534" s="2"/>
      <c r="V534" s="2"/>
      <c r="W534" s="2"/>
      <c r="X534" s="2"/>
      <c r="Y534" s="2"/>
    </row>
    <row r="535" spans="1:25" ht="18.75" customHeight="1" x14ac:dyDescent="0.25">
      <c r="A535" s="3"/>
      <c r="B535" s="2"/>
      <c r="C535" s="3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2"/>
      <c r="T535" s="2"/>
      <c r="U535" s="2"/>
      <c r="V535" s="2"/>
      <c r="W535" s="2"/>
      <c r="X535" s="2"/>
      <c r="Y535" s="2"/>
    </row>
    <row r="536" spans="1:25" ht="18.75" customHeight="1" x14ac:dyDescent="0.25">
      <c r="A536" s="3"/>
      <c r="B536" s="2"/>
      <c r="C536" s="3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2"/>
      <c r="T536" s="2"/>
      <c r="U536" s="2"/>
      <c r="V536" s="2"/>
      <c r="W536" s="2"/>
      <c r="X536" s="2"/>
      <c r="Y536" s="2"/>
    </row>
    <row r="537" spans="1:25" ht="18.75" customHeight="1" x14ac:dyDescent="0.25">
      <c r="A537" s="3"/>
      <c r="B537" s="2"/>
      <c r="C537" s="3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2"/>
      <c r="T537" s="2"/>
      <c r="U537" s="2"/>
      <c r="V537" s="2"/>
      <c r="W537" s="2"/>
      <c r="X537" s="2"/>
      <c r="Y537" s="2"/>
    </row>
    <row r="538" spans="1:25" ht="18.75" customHeight="1" x14ac:dyDescent="0.25">
      <c r="A538" s="3"/>
      <c r="B538" s="2"/>
      <c r="C538" s="3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2"/>
      <c r="T538" s="2"/>
      <c r="U538" s="2"/>
      <c r="V538" s="2"/>
      <c r="W538" s="2"/>
      <c r="X538" s="2"/>
      <c r="Y538" s="2"/>
    </row>
    <row r="539" spans="1:25" ht="18.75" customHeight="1" x14ac:dyDescent="0.25">
      <c r="A539" s="3"/>
      <c r="B539" s="2"/>
      <c r="C539" s="3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2"/>
      <c r="T539" s="2"/>
      <c r="U539" s="2"/>
      <c r="V539" s="2"/>
      <c r="W539" s="2"/>
      <c r="X539" s="2"/>
      <c r="Y539" s="2"/>
    </row>
    <row r="540" spans="1:25" ht="18.75" customHeight="1" x14ac:dyDescent="0.25">
      <c r="A540" s="3"/>
      <c r="B540" s="2"/>
      <c r="C540" s="3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2"/>
      <c r="T540" s="2"/>
      <c r="U540" s="2"/>
      <c r="V540" s="2"/>
      <c r="W540" s="2"/>
      <c r="X540" s="2"/>
      <c r="Y540" s="2"/>
    </row>
    <row r="541" spans="1:25" ht="18.75" customHeight="1" x14ac:dyDescent="0.25">
      <c r="A541" s="3"/>
      <c r="B541" s="2"/>
      <c r="C541" s="3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2"/>
      <c r="T541" s="2"/>
      <c r="U541" s="2"/>
      <c r="V541" s="2"/>
      <c r="W541" s="2"/>
      <c r="X541" s="2"/>
      <c r="Y541" s="2"/>
    </row>
    <row r="542" spans="1:25" ht="18.75" customHeight="1" x14ac:dyDescent="0.25">
      <c r="A542" s="3"/>
      <c r="B542" s="2"/>
      <c r="C542" s="3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2"/>
      <c r="T542" s="2"/>
      <c r="U542" s="2"/>
      <c r="V542" s="2"/>
      <c r="W542" s="2"/>
      <c r="X542" s="2"/>
      <c r="Y542" s="2"/>
    </row>
    <row r="543" spans="1:25" ht="18.75" customHeight="1" x14ac:dyDescent="0.25">
      <c r="A543" s="3"/>
      <c r="B543" s="2"/>
      <c r="C543" s="3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2"/>
      <c r="T543" s="2"/>
      <c r="U543" s="2"/>
      <c r="V543" s="2"/>
      <c r="W543" s="2"/>
      <c r="X543" s="2"/>
      <c r="Y543" s="2"/>
    </row>
    <row r="544" spans="1:25" ht="18.75" customHeight="1" x14ac:dyDescent="0.25">
      <c r="A544" s="3"/>
      <c r="B544" s="2"/>
      <c r="C544" s="3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2"/>
      <c r="T544" s="2"/>
      <c r="U544" s="2"/>
      <c r="V544" s="2"/>
      <c r="W544" s="2"/>
      <c r="X544" s="2"/>
      <c r="Y544" s="2"/>
    </row>
    <row r="545" spans="1:25" ht="18.75" customHeight="1" x14ac:dyDescent="0.25">
      <c r="A545" s="3"/>
      <c r="B545" s="2"/>
      <c r="C545" s="3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2"/>
      <c r="T545" s="2"/>
      <c r="U545" s="2"/>
      <c r="V545" s="2"/>
      <c r="W545" s="2"/>
      <c r="X545" s="2"/>
      <c r="Y545" s="2"/>
    </row>
    <row r="546" spans="1:25" ht="18.75" customHeight="1" x14ac:dyDescent="0.25">
      <c r="A546" s="3"/>
      <c r="B546" s="2"/>
      <c r="C546" s="3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2"/>
      <c r="T546" s="2"/>
      <c r="U546" s="2"/>
      <c r="V546" s="2"/>
      <c r="W546" s="2"/>
      <c r="X546" s="2"/>
      <c r="Y546" s="2"/>
    </row>
    <row r="547" spans="1:25" ht="18.75" customHeight="1" x14ac:dyDescent="0.25">
      <c r="A547" s="3"/>
      <c r="B547" s="2"/>
      <c r="C547" s="3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2"/>
      <c r="T547" s="2"/>
      <c r="U547" s="2"/>
      <c r="V547" s="2"/>
      <c r="W547" s="2"/>
      <c r="X547" s="2"/>
      <c r="Y547" s="2"/>
    </row>
    <row r="548" spans="1:25" ht="18.75" customHeight="1" x14ac:dyDescent="0.25">
      <c r="A548" s="3"/>
      <c r="B548" s="2"/>
      <c r="C548" s="3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2"/>
      <c r="T548" s="2"/>
      <c r="U548" s="2"/>
      <c r="V548" s="2"/>
      <c r="W548" s="2"/>
      <c r="X548" s="2"/>
      <c r="Y548" s="2"/>
    </row>
    <row r="549" spans="1:25" ht="18.75" customHeight="1" x14ac:dyDescent="0.25">
      <c r="A549" s="3"/>
      <c r="B549" s="2"/>
      <c r="C549" s="3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2"/>
      <c r="T549" s="2"/>
      <c r="U549" s="2"/>
      <c r="V549" s="2"/>
      <c r="W549" s="2"/>
      <c r="X549" s="2"/>
      <c r="Y549" s="2"/>
    </row>
    <row r="550" spans="1:25" ht="18.75" customHeight="1" x14ac:dyDescent="0.25">
      <c r="A550" s="3"/>
      <c r="B550" s="2"/>
      <c r="C550" s="3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2"/>
      <c r="T550" s="2"/>
      <c r="U550" s="2"/>
      <c r="V550" s="2"/>
      <c r="W550" s="2"/>
      <c r="X550" s="2"/>
      <c r="Y550" s="2"/>
    </row>
    <row r="551" spans="1:25" ht="18.75" customHeight="1" x14ac:dyDescent="0.25">
      <c r="A551" s="3"/>
      <c r="B551" s="2"/>
      <c r="C551" s="3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2"/>
      <c r="T551" s="2"/>
      <c r="U551" s="2"/>
      <c r="V551" s="2"/>
      <c r="W551" s="2"/>
      <c r="X551" s="2"/>
      <c r="Y551" s="2"/>
    </row>
    <row r="552" spans="1:25" ht="18.75" customHeight="1" x14ac:dyDescent="0.25">
      <c r="A552" s="3"/>
      <c r="B552" s="2"/>
      <c r="C552" s="3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2"/>
      <c r="T552" s="2"/>
      <c r="U552" s="2"/>
      <c r="V552" s="2"/>
      <c r="W552" s="2"/>
      <c r="X552" s="2"/>
      <c r="Y552" s="2"/>
    </row>
    <row r="553" spans="1:25" ht="18.75" customHeight="1" x14ac:dyDescent="0.25">
      <c r="A553" s="3"/>
      <c r="B553" s="2"/>
      <c r="C553" s="3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2"/>
      <c r="T553" s="2"/>
      <c r="U553" s="2"/>
      <c r="V553" s="2"/>
      <c r="W553" s="2"/>
      <c r="X553" s="2"/>
      <c r="Y553" s="2"/>
    </row>
    <row r="554" spans="1:25" ht="18.75" customHeight="1" x14ac:dyDescent="0.25">
      <c r="A554" s="3"/>
      <c r="B554" s="2"/>
      <c r="C554" s="3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2"/>
      <c r="T554" s="2"/>
      <c r="U554" s="2"/>
      <c r="V554" s="2"/>
      <c r="W554" s="2"/>
      <c r="X554" s="2"/>
      <c r="Y554" s="2"/>
    </row>
    <row r="555" spans="1:25" ht="18.75" customHeight="1" x14ac:dyDescent="0.25">
      <c r="A555" s="3"/>
      <c r="B555" s="2"/>
      <c r="C555" s="3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2"/>
      <c r="T555" s="2"/>
      <c r="U555" s="2"/>
      <c r="V555" s="2"/>
      <c r="W555" s="2"/>
      <c r="X555" s="2"/>
      <c r="Y555" s="2"/>
    </row>
    <row r="556" spans="1:25" ht="18.75" customHeight="1" x14ac:dyDescent="0.25">
      <c r="A556" s="3"/>
      <c r="B556" s="2"/>
      <c r="C556" s="3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2"/>
      <c r="T556" s="2"/>
      <c r="U556" s="2"/>
      <c r="V556" s="2"/>
      <c r="W556" s="2"/>
      <c r="X556" s="2"/>
      <c r="Y556" s="2"/>
    </row>
    <row r="557" spans="1:25" ht="18.75" customHeight="1" x14ac:dyDescent="0.25">
      <c r="A557" s="3"/>
      <c r="B557" s="2"/>
      <c r="C557" s="3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2"/>
      <c r="T557" s="2"/>
      <c r="U557" s="2"/>
      <c r="V557" s="2"/>
      <c r="W557" s="2"/>
      <c r="X557" s="2"/>
      <c r="Y557" s="2"/>
    </row>
    <row r="558" spans="1:25" ht="18.75" customHeight="1" x14ac:dyDescent="0.25">
      <c r="A558" s="3"/>
      <c r="B558" s="2"/>
      <c r="C558" s="3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2"/>
      <c r="T558" s="2"/>
      <c r="U558" s="2"/>
      <c r="V558" s="2"/>
      <c r="W558" s="2"/>
      <c r="X558" s="2"/>
      <c r="Y558" s="2"/>
    </row>
    <row r="559" spans="1:25" ht="18.75" customHeight="1" x14ac:dyDescent="0.25">
      <c r="A559" s="3"/>
      <c r="B559" s="2"/>
      <c r="C559" s="3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2"/>
      <c r="T559" s="2"/>
      <c r="U559" s="2"/>
      <c r="V559" s="2"/>
      <c r="W559" s="2"/>
      <c r="X559" s="2"/>
      <c r="Y559" s="2"/>
    </row>
    <row r="560" spans="1:25" ht="18.75" customHeight="1" x14ac:dyDescent="0.25">
      <c r="A560" s="3"/>
      <c r="B560" s="2"/>
      <c r="C560" s="3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2"/>
      <c r="T560" s="2"/>
      <c r="U560" s="2"/>
      <c r="V560" s="2"/>
      <c r="W560" s="2"/>
      <c r="X560" s="2"/>
      <c r="Y560" s="2"/>
    </row>
    <row r="561" spans="1:25" ht="18.75" customHeight="1" x14ac:dyDescent="0.25">
      <c r="A561" s="3"/>
      <c r="B561" s="2"/>
      <c r="C561" s="3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2"/>
      <c r="T561" s="2"/>
      <c r="U561" s="2"/>
      <c r="V561" s="2"/>
      <c r="W561" s="2"/>
      <c r="X561" s="2"/>
      <c r="Y561" s="2"/>
    </row>
    <row r="562" spans="1:25" ht="18.75" customHeight="1" x14ac:dyDescent="0.25">
      <c r="A562" s="3"/>
      <c r="B562" s="2"/>
      <c r="C562" s="3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2"/>
      <c r="T562" s="2"/>
      <c r="U562" s="2"/>
      <c r="V562" s="2"/>
      <c r="W562" s="2"/>
      <c r="X562" s="2"/>
      <c r="Y562" s="2"/>
    </row>
    <row r="563" spans="1:25" ht="18.75" customHeight="1" x14ac:dyDescent="0.25">
      <c r="A563" s="3"/>
      <c r="B563" s="2"/>
      <c r="C563" s="3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2"/>
      <c r="T563" s="2"/>
      <c r="U563" s="2"/>
      <c r="V563" s="2"/>
      <c r="W563" s="2"/>
      <c r="X563" s="2"/>
      <c r="Y563" s="2"/>
    </row>
    <row r="564" spans="1:25" ht="18.75" customHeight="1" x14ac:dyDescent="0.25">
      <c r="A564" s="3"/>
      <c r="B564" s="2"/>
      <c r="C564" s="3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2"/>
      <c r="T564" s="2"/>
      <c r="U564" s="2"/>
      <c r="V564" s="2"/>
      <c r="W564" s="2"/>
      <c r="X564" s="2"/>
      <c r="Y564" s="2"/>
    </row>
    <row r="565" spans="1:25" ht="18.75" customHeight="1" x14ac:dyDescent="0.25">
      <c r="A565" s="3"/>
      <c r="B565" s="2"/>
      <c r="C565" s="3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2"/>
      <c r="T565" s="2"/>
      <c r="U565" s="2"/>
      <c r="V565" s="2"/>
      <c r="W565" s="2"/>
      <c r="X565" s="2"/>
      <c r="Y565" s="2"/>
    </row>
    <row r="566" spans="1:25" ht="18.75" customHeight="1" x14ac:dyDescent="0.25">
      <c r="A566" s="3"/>
      <c r="B566" s="2"/>
      <c r="C566" s="3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2"/>
      <c r="T566" s="2"/>
      <c r="U566" s="2"/>
      <c r="V566" s="2"/>
      <c r="W566" s="2"/>
      <c r="X566" s="2"/>
      <c r="Y566" s="2"/>
    </row>
    <row r="567" spans="1:25" ht="18.75" customHeight="1" x14ac:dyDescent="0.25">
      <c r="A567" s="3"/>
      <c r="B567" s="2"/>
      <c r="C567" s="3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2"/>
      <c r="T567" s="2"/>
      <c r="U567" s="2"/>
      <c r="V567" s="2"/>
      <c r="W567" s="2"/>
      <c r="X567" s="2"/>
      <c r="Y567" s="2"/>
    </row>
    <row r="568" spans="1:25" ht="18.75" customHeight="1" x14ac:dyDescent="0.25">
      <c r="A568" s="3"/>
      <c r="B568" s="2"/>
      <c r="C568" s="3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2"/>
      <c r="T568" s="2"/>
      <c r="U568" s="2"/>
      <c r="V568" s="2"/>
      <c r="W568" s="2"/>
      <c r="X568" s="2"/>
      <c r="Y568" s="2"/>
    </row>
    <row r="569" spans="1:25" ht="18.75" customHeight="1" x14ac:dyDescent="0.25">
      <c r="A569" s="3"/>
      <c r="B569" s="2"/>
      <c r="C569" s="3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2"/>
      <c r="T569" s="2"/>
      <c r="U569" s="2"/>
      <c r="V569" s="2"/>
      <c r="W569" s="2"/>
      <c r="X569" s="2"/>
      <c r="Y569" s="2"/>
    </row>
    <row r="570" spans="1:25" ht="18.75" customHeight="1" x14ac:dyDescent="0.25">
      <c r="A570" s="3"/>
      <c r="B570" s="2"/>
      <c r="C570" s="3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2"/>
      <c r="T570" s="2"/>
      <c r="U570" s="2"/>
      <c r="V570" s="2"/>
      <c r="W570" s="2"/>
      <c r="X570" s="2"/>
      <c r="Y570" s="2"/>
    </row>
    <row r="571" spans="1:25" ht="18.75" customHeight="1" x14ac:dyDescent="0.25">
      <c r="A571" s="3"/>
      <c r="B571" s="2"/>
      <c r="C571" s="3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2"/>
      <c r="T571" s="2"/>
      <c r="U571" s="2"/>
      <c r="V571" s="2"/>
      <c r="W571" s="2"/>
      <c r="X571" s="2"/>
      <c r="Y571" s="2"/>
    </row>
    <row r="572" spans="1:25" ht="18.75" customHeight="1" x14ac:dyDescent="0.25">
      <c r="A572" s="3"/>
      <c r="B572" s="2"/>
      <c r="C572" s="3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2"/>
      <c r="T572" s="2"/>
      <c r="U572" s="2"/>
      <c r="V572" s="2"/>
      <c r="W572" s="2"/>
      <c r="X572" s="2"/>
      <c r="Y572" s="2"/>
    </row>
    <row r="573" spans="1:25" ht="18.75" customHeight="1" x14ac:dyDescent="0.25">
      <c r="A573" s="3"/>
      <c r="B573" s="2"/>
      <c r="C573" s="3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2"/>
      <c r="T573" s="2"/>
      <c r="U573" s="2"/>
      <c r="V573" s="2"/>
      <c r="W573" s="2"/>
      <c r="X573" s="2"/>
      <c r="Y573" s="2"/>
    </row>
    <row r="574" spans="1:25" ht="18.75" customHeight="1" x14ac:dyDescent="0.25">
      <c r="A574" s="3"/>
      <c r="B574" s="2"/>
      <c r="C574" s="3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2"/>
      <c r="T574" s="2"/>
      <c r="U574" s="2"/>
      <c r="V574" s="2"/>
      <c r="W574" s="2"/>
      <c r="X574" s="2"/>
      <c r="Y574" s="2"/>
    </row>
    <row r="575" spans="1:25" ht="18.75" customHeight="1" x14ac:dyDescent="0.25">
      <c r="A575" s="3"/>
      <c r="B575" s="2"/>
      <c r="C575" s="3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2"/>
      <c r="T575" s="2"/>
      <c r="U575" s="2"/>
      <c r="V575" s="2"/>
      <c r="W575" s="2"/>
      <c r="X575" s="2"/>
      <c r="Y575" s="2"/>
    </row>
    <row r="576" spans="1:25" ht="18.75" customHeight="1" x14ac:dyDescent="0.25">
      <c r="A576" s="3"/>
      <c r="B576" s="2"/>
      <c r="C576" s="3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2"/>
      <c r="T576" s="2"/>
      <c r="U576" s="2"/>
      <c r="V576" s="2"/>
      <c r="W576" s="2"/>
      <c r="X576" s="2"/>
      <c r="Y576" s="2"/>
    </row>
    <row r="577" spans="1:25" ht="18.75" customHeight="1" x14ac:dyDescent="0.25">
      <c r="A577" s="3"/>
      <c r="B577" s="2"/>
      <c r="C577" s="3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2"/>
      <c r="T577" s="2"/>
      <c r="U577" s="2"/>
      <c r="V577" s="2"/>
      <c r="W577" s="2"/>
      <c r="X577" s="2"/>
      <c r="Y577" s="2"/>
    </row>
    <row r="578" spans="1:25" ht="18.75" customHeight="1" x14ac:dyDescent="0.25">
      <c r="A578" s="3"/>
      <c r="B578" s="2"/>
      <c r="C578" s="3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2"/>
      <c r="T578" s="2"/>
      <c r="U578" s="2"/>
      <c r="V578" s="2"/>
      <c r="W578" s="2"/>
      <c r="X578" s="2"/>
      <c r="Y578" s="2"/>
    </row>
    <row r="579" spans="1:25" ht="18.75" customHeight="1" x14ac:dyDescent="0.25">
      <c r="A579" s="3"/>
      <c r="B579" s="2"/>
      <c r="C579" s="3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2"/>
      <c r="T579" s="2"/>
      <c r="U579" s="2"/>
      <c r="V579" s="2"/>
      <c r="W579" s="2"/>
      <c r="X579" s="2"/>
      <c r="Y579" s="2"/>
    </row>
    <row r="580" spans="1:25" ht="18.75" customHeight="1" x14ac:dyDescent="0.25">
      <c r="A580" s="3"/>
      <c r="B580" s="2"/>
      <c r="C580" s="3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2"/>
      <c r="T580" s="2"/>
      <c r="U580" s="2"/>
      <c r="V580" s="2"/>
      <c r="W580" s="2"/>
      <c r="X580" s="2"/>
      <c r="Y580" s="2"/>
    </row>
    <row r="581" spans="1:25" ht="18.75" customHeight="1" x14ac:dyDescent="0.25">
      <c r="A581" s="3"/>
      <c r="B581" s="2"/>
      <c r="C581" s="3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2"/>
      <c r="T581" s="2"/>
      <c r="U581" s="2"/>
      <c r="V581" s="2"/>
      <c r="W581" s="2"/>
      <c r="X581" s="2"/>
      <c r="Y581" s="2"/>
    </row>
    <row r="582" spans="1:25" ht="18.75" customHeight="1" x14ac:dyDescent="0.25">
      <c r="A582" s="3"/>
      <c r="B582" s="2"/>
      <c r="C582" s="3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2"/>
      <c r="T582" s="2"/>
      <c r="U582" s="2"/>
      <c r="V582" s="2"/>
      <c r="W582" s="2"/>
      <c r="X582" s="2"/>
      <c r="Y582" s="2"/>
    </row>
    <row r="583" spans="1:25" ht="18.75" customHeight="1" x14ac:dyDescent="0.25">
      <c r="A583" s="3"/>
      <c r="B583" s="2"/>
      <c r="C583" s="3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2"/>
      <c r="T583" s="2"/>
      <c r="U583" s="2"/>
      <c r="V583" s="2"/>
      <c r="W583" s="2"/>
      <c r="X583" s="2"/>
      <c r="Y583" s="2"/>
    </row>
    <row r="584" spans="1:25" ht="18.75" customHeight="1" x14ac:dyDescent="0.25">
      <c r="A584" s="3"/>
      <c r="B584" s="2"/>
      <c r="C584" s="3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2"/>
      <c r="T584" s="2"/>
      <c r="U584" s="2"/>
      <c r="V584" s="2"/>
      <c r="W584" s="2"/>
      <c r="X584" s="2"/>
      <c r="Y584" s="2"/>
    </row>
    <row r="585" spans="1:25" ht="18.75" customHeight="1" x14ac:dyDescent="0.25">
      <c r="A585" s="3"/>
      <c r="B585" s="2"/>
      <c r="C585" s="3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2"/>
      <c r="T585" s="2"/>
      <c r="U585" s="2"/>
      <c r="V585" s="2"/>
      <c r="W585" s="2"/>
      <c r="X585" s="2"/>
      <c r="Y585" s="2"/>
    </row>
    <row r="586" spans="1:25" ht="18.75" customHeight="1" x14ac:dyDescent="0.25">
      <c r="A586" s="3"/>
      <c r="B586" s="2"/>
      <c r="C586" s="3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2"/>
      <c r="T586" s="2"/>
      <c r="U586" s="2"/>
      <c r="V586" s="2"/>
      <c r="W586" s="2"/>
      <c r="X586" s="2"/>
      <c r="Y586" s="2"/>
    </row>
    <row r="587" spans="1:25" ht="18.75" customHeight="1" x14ac:dyDescent="0.25">
      <c r="A587" s="3"/>
      <c r="B587" s="2"/>
      <c r="C587" s="3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2"/>
      <c r="T587" s="2"/>
      <c r="U587" s="2"/>
      <c r="V587" s="2"/>
      <c r="W587" s="2"/>
      <c r="X587" s="2"/>
      <c r="Y587" s="2"/>
    </row>
    <row r="588" spans="1:25" ht="18.75" customHeight="1" x14ac:dyDescent="0.25">
      <c r="A588" s="3"/>
      <c r="B588" s="2"/>
      <c r="C588" s="3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2"/>
      <c r="T588" s="2"/>
      <c r="U588" s="2"/>
      <c r="V588" s="2"/>
      <c r="W588" s="2"/>
      <c r="X588" s="2"/>
      <c r="Y588" s="2"/>
    </row>
    <row r="589" spans="1:25" ht="18.75" customHeight="1" x14ac:dyDescent="0.25">
      <c r="A589" s="3"/>
      <c r="B589" s="2"/>
      <c r="C589" s="3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2"/>
      <c r="T589" s="2"/>
      <c r="U589" s="2"/>
      <c r="V589" s="2"/>
      <c r="W589" s="2"/>
      <c r="X589" s="2"/>
      <c r="Y589" s="2"/>
    </row>
    <row r="590" spans="1:25" ht="18.75" customHeight="1" x14ac:dyDescent="0.25">
      <c r="A590" s="3"/>
      <c r="B590" s="2"/>
      <c r="C590" s="3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2"/>
      <c r="T590" s="2"/>
      <c r="U590" s="2"/>
      <c r="V590" s="2"/>
      <c r="W590" s="2"/>
      <c r="X590" s="2"/>
      <c r="Y590" s="2"/>
    </row>
    <row r="591" spans="1:25" ht="18.75" customHeight="1" x14ac:dyDescent="0.25">
      <c r="A591" s="3"/>
      <c r="B591" s="2"/>
      <c r="C591" s="3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2"/>
      <c r="T591" s="2"/>
      <c r="U591" s="2"/>
      <c r="V591" s="2"/>
      <c r="W591" s="2"/>
      <c r="X591" s="2"/>
      <c r="Y591" s="2"/>
    </row>
    <row r="592" spans="1:25" ht="18.75" customHeight="1" x14ac:dyDescent="0.25">
      <c r="A592" s="3"/>
      <c r="B592" s="2"/>
      <c r="C592" s="3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2"/>
      <c r="T592" s="2"/>
      <c r="U592" s="2"/>
      <c r="V592" s="2"/>
      <c r="W592" s="2"/>
      <c r="X592" s="2"/>
      <c r="Y592" s="2"/>
    </row>
    <row r="593" spans="1:25" ht="18.75" customHeight="1" x14ac:dyDescent="0.25">
      <c r="A593" s="3"/>
      <c r="B593" s="2"/>
      <c r="C593" s="3"/>
      <c r="D593" s="4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2"/>
      <c r="T593" s="2"/>
      <c r="U593" s="2"/>
      <c r="V593" s="2"/>
      <c r="W593" s="2"/>
      <c r="X593" s="2"/>
      <c r="Y593" s="2"/>
    </row>
    <row r="594" spans="1:25" ht="18.75" customHeight="1" x14ac:dyDescent="0.25">
      <c r="A594" s="3"/>
      <c r="B594" s="2"/>
      <c r="C594" s="3"/>
      <c r="D594" s="4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2"/>
      <c r="T594" s="2"/>
      <c r="U594" s="2"/>
      <c r="V594" s="2"/>
      <c r="W594" s="2"/>
      <c r="X594" s="2"/>
      <c r="Y594" s="2"/>
    </row>
    <row r="595" spans="1:25" ht="18.75" customHeight="1" x14ac:dyDescent="0.25">
      <c r="A595" s="3"/>
      <c r="B595" s="2"/>
      <c r="C595" s="3"/>
      <c r="D595" s="4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2"/>
      <c r="T595" s="2"/>
      <c r="U595" s="2"/>
      <c r="V595" s="2"/>
      <c r="W595" s="2"/>
      <c r="X595" s="2"/>
      <c r="Y595" s="2"/>
    </row>
    <row r="596" spans="1:25" ht="18.75" customHeight="1" x14ac:dyDescent="0.25">
      <c r="A596" s="3"/>
      <c r="B596" s="2"/>
      <c r="C596" s="3"/>
      <c r="D596" s="4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2"/>
      <c r="T596" s="2"/>
      <c r="U596" s="2"/>
      <c r="V596" s="2"/>
      <c r="W596" s="2"/>
      <c r="X596" s="2"/>
      <c r="Y596" s="2"/>
    </row>
    <row r="597" spans="1:25" ht="18.75" customHeight="1" x14ac:dyDescent="0.25">
      <c r="A597" s="3"/>
      <c r="B597" s="2"/>
      <c r="C597" s="3"/>
      <c r="D597" s="4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2"/>
      <c r="T597" s="2"/>
      <c r="U597" s="2"/>
      <c r="V597" s="2"/>
      <c r="W597" s="2"/>
      <c r="X597" s="2"/>
      <c r="Y597" s="2"/>
    </row>
    <row r="598" spans="1:25" ht="18.75" customHeight="1" x14ac:dyDescent="0.25">
      <c r="A598" s="3"/>
      <c r="B598" s="2"/>
      <c r="C598" s="3"/>
      <c r="D598" s="4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2"/>
      <c r="T598" s="2"/>
      <c r="U598" s="2"/>
      <c r="V598" s="2"/>
      <c r="W598" s="2"/>
      <c r="X598" s="2"/>
      <c r="Y598" s="2"/>
    </row>
    <row r="599" spans="1:25" ht="18.75" customHeight="1" x14ac:dyDescent="0.25">
      <c r="A599" s="3"/>
      <c r="B599" s="2"/>
      <c r="C599" s="3"/>
      <c r="D599" s="4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2"/>
      <c r="T599" s="2"/>
      <c r="U599" s="2"/>
      <c r="V599" s="2"/>
      <c r="W599" s="2"/>
      <c r="X599" s="2"/>
      <c r="Y599" s="2"/>
    </row>
    <row r="600" spans="1:25" ht="18.75" customHeight="1" x14ac:dyDescent="0.25">
      <c r="A600" s="3"/>
      <c r="B600" s="2"/>
      <c r="C600" s="3"/>
      <c r="D600" s="4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2"/>
      <c r="T600" s="2"/>
      <c r="U600" s="2"/>
      <c r="V600" s="2"/>
      <c r="W600" s="2"/>
      <c r="X600" s="2"/>
      <c r="Y600" s="2"/>
    </row>
    <row r="601" spans="1:25" ht="18.75" customHeight="1" x14ac:dyDescent="0.25">
      <c r="A601" s="3"/>
      <c r="B601" s="2"/>
      <c r="C601" s="3"/>
      <c r="D601" s="4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2"/>
      <c r="T601" s="2"/>
      <c r="U601" s="2"/>
      <c r="V601" s="2"/>
      <c r="W601" s="2"/>
      <c r="X601" s="2"/>
      <c r="Y601" s="2"/>
    </row>
    <row r="602" spans="1:25" ht="18.75" customHeight="1" x14ac:dyDescent="0.25">
      <c r="A602" s="3"/>
      <c r="B602" s="2"/>
      <c r="C602" s="3"/>
      <c r="D602" s="4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2"/>
      <c r="T602" s="2"/>
      <c r="U602" s="2"/>
      <c r="V602" s="2"/>
      <c r="W602" s="2"/>
      <c r="X602" s="2"/>
      <c r="Y602" s="2"/>
    </row>
    <row r="603" spans="1:25" ht="18.75" customHeight="1" x14ac:dyDescent="0.25">
      <c r="A603" s="3"/>
      <c r="B603" s="2"/>
      <c r="C603" s="3"/>
      <c r="D603" s="4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2"/>
      <c r="T603" s="2"/>
      <c r="U603" s="2"/>
      <c r="V603" s="2"/>
      <c r="W603" s="2"/>
      <c r="X603" s="2"/>
      <c r="Y603" s="2"/>
    </row>
    <row r="604" spans="1:25" ht="18.75" customHeight="1" x14ac:dyDescent="0.25">
      <c r="A604" s="3"/>
      <c r="B604" s="2"/>
      <c r="C604" s="3"/>
      <c r="D604" s="4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2"/>
      <c r="T604" s="2"/>
      <c r="U604" s="2"/>
      <c r="V604" s="2"/>
      <c r="W604" s="2"/>
      <c r="X604" s="2"/>
      <c r="Y604" s="2"/>
    </row>
    <row r="605" spans="1:25" ht="18.75" customHeight="1" x14ac:dyDescent="0.25">
      <c r="A605" s="3"/>
      <c r="B605" s="2"/>
      <c r="C605" s="3"/>
      <c r="D605" s="4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2"/>
      <c r="T605" s="2"/>
      <c r="U605" s="2"/>
      <c r="V605" s="2"/>
      <c r="W605" s="2"/>
      <c r="X605" s="2"/>
      <c r="Y605" s="2"/>
    </row>
    <row r="606" spans="1:25" ht="18.75" customHeight="1" x14ac:dyDescent="0.25">
      <c r="A606" s="3"/>
      <c r="B606" s="2"/>
      <c r="C606" s="3"/>
      <c r="D606" s="4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2"/>
      <c r="T606" s="2"/>
      <c r="U606" s="2"/>
      <c r="V606" s="2"/>
      <c r="W606" s="2"/>
      <c r="X606" s="2"/>
      <c r="Y606" s="2"/>
    </row>
    <row r="607" spans="1:25" ht="18.75" customHeight="1" x14ac:dyDescent="0.25">
      <c r="A607" s="3"/>
      <c r="B607" s="2"/>
      <c r="C607" s="3"/>
      <c r="D607" s="4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2"/>
      <c r="T607" s="2"/>
      <c r="U607" s="2"/>
      <c r="V607" s="2"/>
      <c r="W607" s="2"/>
      <c r="X607" s="2"/>
      <c r="Y607" s="2"/>
    </row>
    <row r="608" spans="1:25" ht="18.75" customHeight="1" x14ac:dyDescent="0.25">
      <c r="A608" s="3"/>
      <c r="B608" s="2"/>
      <c r="C608" s="3"/>
      <c r="D608" s="4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2"/>
      <c r="T608" s="2"/>
      <c r="U608" s="2"/>
      <c r="V608" s="2"/>
      <c r="W608" s="2"/>
      <c r="X608" s="2"/>
      <c r="Y608" s="2"/>
    </row>
    <row r="609" spans="1:25" ht="18.75" customHeight="1" x14ac:dyDescent="0.25">
      <c r="A609" s="3"/>
      <c r="B609" s="2"/>
      <c r="C609" s="3"/>
      <c r="D609" s="4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2"/>
      <c r="T609" s="2"/>
      <c r="U609" s="2"/>
      <c r="V609" s="2"/>
      <c r="W609" s="2"/>
      <c r="X609" s="2"/>
      <c r="Y609" s="2"/>
    </row>
    <row r="610" spans="1:25" ht="18.75" customHeight="1" x14ac:dyDescent="0.25">
      <c r="A610" s="3"/>
      <c r="B610" s="2"/>
      <c r="C610" s="3"/>
      <c r="D610" s="4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2"/>
      <c r="T610" s="2"/>
      <c r="U610" s="2"/>
      <c r="V610" s="2"/>
      <c r="W610" s="2"/>
      <c r="X610" s="2"/>
      <c r="Y610" s="2"/>
    </row>
    <row r="611" spans="1:25" ht="18.75" customHeight="1" x14ac:dyDescent="0.25">
      <c r="A611" s="3"/>
      <c r="B611" s="2"/>
      <c r="C611" s="3"/>
      <c r="D611" s="4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2"/>
      <c r="T611" s="2"/>
      <c r="U611" s="2"/>
      <c r="V611" s="2"/>
      <c r="W611" s="2"/>
      <c r="X611" s="2"/>
      <c r="Y611" s="2"/>
    </row>
    <row r="612" spans="1:25" ht="18.75" customHeight="1" x14ac:dyDescent="0.25">
      <c r="A612" s="3"/>
      <c r="B612" s="2"/>
      <c r="C612" s="3"/>
      <c r="D612" s="4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2"/>
      <c r="T612" s="2"/>
      <c r="U612" s="2"/>
      <c r="V612" s="2"/>
      <c r="W612" s="2"/>
      <c r="X612" s="2"/>
      <c r="Y612" s="2"/>
    </row>
    <row r="613" spans="1:25" ht="18.75" customHeight="1" x14ac:dyDescent="0.25">
      <c r="A613" s="3"/>
      <c r="B613" s="2"/>
      <c r="C613" s="3"/>
      <c r="D613" s="4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2"/>
      <c r="T613" s="2"/>
      <c r="U613" s="2"/>
      <c r="V613" s="2"/>
      <c r="W613" s="2"/>
      <c r="X613" s="2"/>
      <c r="Y613" s="2"/>
    </row>
    <row r="614" spans="1:25" ht="18.75" customHeight="1" x14ac:dyDescent="0.25">
      <c r="A614" s="3"/>
      <c r="B614" s="2"/>
      <c r="C614" s="3"/>
      <c r="D614" s="4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2"/>
      <c r="T614" s="2"/>
      <c r="U614" s="2"/>
      <c r="V614" s="2"/>
      <c r="W614" s="2"/>
      <c r="X614" s="2"/>
      <c r="Y614" s="2"/>
    </row>
    <row r="615" spans="1:25" ht="18.75" customHeight="1" x14ac:dyDescent="0.25">
      <c r="A615" s="3"/>
      <c r="B615" s="2"/>
      <c r="C615" s="3"/>
      <c r="D615" s="4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2"/>
      <c r="T615" s="2"/>
      <c r="U615" s="2"/>
      <c r="V615" s="2"/>
      <c r="W615" s="2"/>
      <c r="X615" s="2"/>
      <c r="Y615" s="2"/>
    </row>
    <row r="616" spans="1:25" ht="18.75" customHeight="1" x14ac:dyDescent="0.25">
      <c r="A616" s="3"/>
      <c r="B616" s="2"/>
      <c r="C616" s="3"/>
      <c r="D616" s="4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2"/>
      <c r="T616" s="2"/>
      <c r="U616" s="2"/>
      <c r="V616" s="2"/>
      <c r="W616" s="2"/>
      <c r="X616" s="2"/>
      <c r="Y616" s="2"/>
    </row>
    <row r="617" spans="1:25" ht="18.75" customHeight="1" x14ac:dyDescent="0.25">
      <c r="A617" s="3"/>
      <c r="B617" s="2"/>
      <c r="C617" s="3"/>
      <c r="D617" s="4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2"/>
      <c r="T617" s="2"/>
      <c r="U617" s="2"/>
      <c r="V617" s="2"/>
      <c r="W617" s="2"/>
      <c r="X617" s="2"/>
      <c r="Y617" s="2"/>
    </row>
    <row r="618" spans="1:25" ht="18.75" customHeight="1" x14ac:dyDescent="0.25">
      <c r="A618" s="3"/>
      <c r="B618" s="2"/>
      <c r="C618" s="3"/>
      <c r="D618" s="4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2"/>
      <c r="T618" s="2"/>
      <c r="U618" s="2"/>
      <c r="V618" s="2"/>
      <c r="W618" s="2"/>
      <c r="X618" s="2"/>
      <c r="Y618" s="2"/>
    </row>
    <row r="619" spans="1:25" ht="18.75" customHeight="1" x14ac:dyDescent="0.25">
      <c r="A619" s="3"/>
      <c r="B619" s="2"/>
      <c r="C619" s="3"/>
      <c r="D619" s="4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2"/>
      <c r="T619" s="2"/>
      <c r="U619" s="2"/>
      <c r="V619" s="2"/>
      <c r="W619" s="2"/>
      <c r="X619" s="2"/>
      <c r="Y619" s="2"/>
    </row>
    <row r="620" spans="1:25" ht="18.75" customHeight="1" x14ac:dyDescent="0.25">
      <c r="A620" s="3"/>
      <c r="B620" s="2"/>
      <c r="C620" s="3"/>
      <c r="D620" s="4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2"/>
      <c r="T620" s="2"/>
      <c r="U620" s="2"/>
      <c r="V620" s="2"/>
      <c r="W620" s="2"/>
      <c r="X620" s="2"/>
      <c r="Y620" s="2"/>
    </row>
    <row r="621" spans="1:25" ht="18.75" customHeight="1" x14ac:dyDescent="0.25">
      <c r="A621" s="3"/>
      <c r="B621" s="2"/>
      <c r="C621" s="3"/>
      <c r="D621" s="4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2"/>
      <c r="T621" s="2"/>
      <c r="U621" s="2"/>
      <c r="V621" s="2"/>
      <c r="W621" s="2"/>
      <c r="X621" s="2"/>
      <c r="Y621" s="2"/>
    </row>
    <row r="622" spans="1:25" ht="18.75" customHeight="1" x14ac:dyDescent="0.25">
      <c r="A622" s="3"/>
      <c r="B622" s="2"/>
      <c r="C622" s="3"/>
      <c r="D622" s="4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2"/>
      <c r="T622" s="2"/>
      <c r="U622" s="2"/>
      <c r="V622" s="2"/>
      <c r="W622" s="2"/>
      <c r="X622" s="2"/>
      <c r="Y622" s="2"/>
    </row>
    <row r="623" spans="1:25" ht="18.75" customHeight="1" x14ac:dyDescent="0.25">
      <c r="A623" s="3"/>
      <c r="B623" s="2"/>
      <c r="C623" s="3"/>
      <c r="D623" s="4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2"/>
      <c r="T623" s="2"/>
      <c r="U623" s="2"/>
      <c r="V623" s="2"/>
      <c r="W623" s="2"/>
      <c r="X623" s="2"/>
      <c r="Y623" s="2"/>
    </row>
    <row r="624" spans="1:25" ht="18.75" customHeight="1" x14ac:dyDescent="0.25">
      <c r="A624" s="3"/>
      <c r="B624" s="2"/>
      <c r="C624" s="3"/>
      <c r="D624" s="4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2"/>
      <c r="T624" s="2"/>
      <c r="U624" s="2"/>
      <c r="V624" s="2"/>
      <c r="W624" s="2"/>
      <c r="X624" s="2"/>
      <c r="Y624" s="2"/>
    </row>
    <row r="625" spans="1:25" ht="18.75" customHeight="1" x14ac:dyDescent="0.25">
      <c r="A625" s="3"/>
      <c r="B625" s="2"/>
      <c r="C625" s="3"/>
      <c r="D625" s="4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2"/>
      <c r="T625" s="2"/>
      <c r="U625" s="2"/>
      <c r="V625" s="2"/>
      <c r="W625" s="2"/>
      <c r="X625" s="2"/>
      <c r="Y625" s="2"/>
    </row>
    <row r="626" spans="1:25" ht="18.75" customHeight="1" x14ac:dyDescent="0.25">
      <c r="A626" s="3"/>
      <c r="B626" s="2"/>
      <c r="C626" s="3"/>
      <c r="D626" s="4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2"/>
      <c r="T626" s="2"/>
      <c r="U626" s="2"/>
      <c r="V626" s="2"/>
      <c r="W626" s="2"/>
      <c r="X626" s="2"/>
      <c r="Y626" s="2"/>
    </row>
    <row r="627" spans="1:25" ht="18.75" customHeight="1" x14ac:dyDescent="0.25">
      <c r="A627" s="3"/>
      <c r="B627" s="2"/>
      <c r="C627" s="3"/>
      <c r="D627" s="4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2"/>
      <c r="T627" s="2"/>
      <c r="U627" s="2"/>
      <c r="V627" s="2"/>
      <c r="W627" s="2"/>
      <c r="X627" s="2"/>
      <c r="Y627" s="2"/>
    </row>
    <row r="628" spans="1:25" ht="18.75" customHeight="1" x14ac:dyDescent="0.25">
      <c r="A628" s="3"/>
      <c r="B628" s="2"/>
      <c r="C628" s="3"/>
      <c r="D628" s="4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2"/>
      <c r="T628" s="2"/>
      <c r="U628" s="2"/>
      <c r="V628" s="2"/>
      <c r="W628" s="2"/>
      <c r="X628" s="2"/>
      <c r="Y628" s="2"/>
    </row>
    <row r="629" spans="1:25" ht="18.75" customHeight="1" x14ac:dyDescent="0.25">
      <c r="A629" s="3"/>
      <c r="B629" s="2"/>
      <c r="C629" s="3"/>
      <c r="D629" s="4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2"/>
      <c r="T629" s="2"/>
      <c r="U629" s="2"/>
      <c r="V629" s="2"/>
      <c r="W629" s="2"/>
      <c r="X629" s="2"/>
      <c r="Y629" s="2"/>
    </row>
    <row r="630" spans="1:25" ht="18.75" customHeight="1" x14ac:dyDescent="0.25">
      <c r="A630" s="3"/>
      <c r="B630" s="2"/>
      <c r="C630" s="3"/>
      <c r="D630" s="4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2"/>
      <c r="T630" s="2"/>
      <c r="U630" s="2"/>
      <c r="V630" s="2"/>
      <c r="W630" s="2"/>
      <c r="X630" s="2"/>
      <c r="Y630" s="2"/>
    </row>
    <row r="631" spans="1:25" ht="18.75" customHeight="1" x14ac:dyDescent="0.25">
      <c r="A631" s="3"/>
      <c r="B631" s="2"/>
      <c r="C631" s="3"/>
      <c r="D631" s="4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2"/>
      <c r="T631" s="2"/>
      <c r="U631" s="2"/>
      <c r="V631" s="2"/>
      <c r="W631" s="2"/>
      <c r="X631" s="2"/>
      <c r="Y631" s="2"/>
    </row>
    <row r="632" spans="1:25" ht="18.75" customHeight="1" x14ac:dyDescent="0.25">
      <c r="A632" s="3"/>
      <c r="B632" s="2"/>
      <c r="C632" s="3"/>
      <c r="D632" s="4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2"/>
      <c r="T632" s="2"/>
      <c r="U632" s="2"/>
      <c r="V632" s="2"/>
      <c r="W632" s="2"/>
      <c r="X632" s="2"/>
      <c r="Y632" s="2"/>
    </row>
    <row r="633" spans="1:25" ht="18.75" customHeight="1" x14ac:dyDescent="0.25">
      <c r="A633" s="3"/>
      <c r="B633" s="2"/>
      <c r="C633" s="3"/>
      <c r="D633" s="4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2"/>
      <c r="T633" s="2"/>
      <c r="U633" s="2"/>
      <c r="V633" s="2"/>
      <c r="W633" s="2"/>
      <c r="X633" s="2"/>
      <c r="Y633" s="2"/>
    </row>
    <row r="634" spans="1:25" ht="18.75" customHeight="1" x14ac:dyDescent="0.25">
      <c r="A634" s="3"/>
      <c r="B634" s="2"/>
      <c r="C634" s="3"/>
      <c r="D634" s="4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2"/>
      <c r="T634" s="2"/>
      <c r="U634" s="2"/>
      <c r="V634" s="2"/>
      <c r="W634" s="2"/>
      <c r="X634" s="2"/>
      <c r="Y634" s="2"/>
    </row>
    <row r="635" spans="1:25" ht="18.75" customHeight="1" x14ac:dyDescent="0.25">
      <c r="A635" s="3"/>
      <c r="B635" s="2"/>
      <c r="C635" s="3"/>
      <c r="D635" s="4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2"/>
      <c r="T635" s="2"/>
      <c r="U635" s="2"/>
      <c r="V635" s="2"/>
      <c r="W635" s="2"/>
      <c r="X635" s="2"/>
      <c r="Y635" s="2"/>
    </row>
    <row r="636" spans="1:25" ht="18.75" customHeight="1" x14ac:dyDescent="0.25">
      <c r="A636" s="3"/>
      <c r="B636" s="2"/>
      <c r="C636" s="3"/>
      <c r="D636" s="4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2"/>
      <c r="T636" s="2"/>
      <c r="U636" s="2"/>
      <c r="V636" s="2"/>
      <c r="W636" s="2"/>
      <c r="X636" s="2"/>
      <c r="Y636" s="2"/>
    </row>
    <row r="637" spans="1:25" ht="18.75" customHeight="1" x14ac:dyDescent="0.25">
      <c r="A637" s="3"/>
      <c r="B637" s="2"/>
      <c r="C637" s="3"/>
      <c r="D637" s="4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2"/>
      <c r="T637" s="2"/>
      <c r="U637" s="2"/>
      <c r="V637" s="2"/>
      <c r="W637" s="2"/>
      <c r="X637" s="2"/>
      <c r="Y637" s="2"/>
    </row>
    <row r="638" spans="1:25" ht="18.75" customHeight="1" x14ac:dyDescent="0.25">
      <c r="A638" s="3"/>
      <c r="B638" s="2"/>
      <c r="C638" s="3"/>
      <c r="D638" s="4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2"/>
      <c r="T638" s="2"/>
      <c r="U638" s="2"/>
      <c r="V638" s="2"/>
      <c r="W638" s="2"/>
      <c r="X638" s="2"/>
      <c r="Y638" s="2"/>
    </row>
    <row r="639" spans="1:25" ht="18.75" customHeight="1" x14ac:dyDescent="0.25">
      <c r="A639" s="3"/>
      <c r="B639" s="2"/>
      <c r="C639" s="3"/>
      <c r="D639" s="4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2"/>
      <c r="T639" s="2"/>
      <c r="U639" s="2"/>
      <c r="V639" s="2"/>
      <c r="W639" s="2"/>
      <c r="X639" s="2"/>
      <c r="Y639" s="2"/>
    </row>
    <row r="640" spans="1:25" ht="18.75" customHeight="1" x14ac:dyDescent="0.25">
      <c r="A640" s="3"/>
      <c r="B640" s="2"/>
      <c r="C640" s="3"/>
      <c r="D640" s="4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2"/>
      <c r="T640" s="2"/>
      <c r="U640" s="2"/>
      <c r="V640" s="2"/>
      <c r="W640" s="2"/>
      <c r="X640" s="2"/>
      <c r="Y640" s="2"/>
    </row>
    <row r="641" spans="1:25" ht="18.75" customHeight="1" x14ac:dyDescent="0.25">
      <c r="A641" s="3"/>
      <c r="B641" s="2"/>
      <c r="C641" s="3"/>
      <c r="D641" s="4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2"/>
      <c r="T641" s="2"/>
      <c r="U641" s="2"/>
      <c r="V641" s="2"/>
      <c r="W641" s="2"/>
      <c r="X641" s="2"/>
      <c r="Y641" s="2"/>
    </row>
    <row r="642" spans="1:25" ht="18.75" customHeight="1" x14ac:dyDescent="0.25">
      <c r="A642" s="3"/>
      <c r="B642" s="2"/>
      <c r="C642" s="3"/>
      <c r="D642" s="4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2"/>
      <c r="T642" s="2"/>
      <c r="U642" s="2"/>
      <c r="V642" s="2"/>
      <c r="W642" s="2"/>
      <c r="X642" s="2"/>
      <c r="Y642" s="2"/>
    </row>
    <row r="643" spans="1:25" ht="18.75" customHeight="1" x14ac:dyDescent="0.25">
      <c r="A643" s="3"/>
      <c r="B643" s="2"/>
      <c r="C643" s="3"/>
      <c r="D643" s="4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2"/>
      <c r="T643" s="2"/>
      <c r="U643" s="2"/>
      <c r="V643" s="2"/>
      <c r="W643" s="2"/>
      <c r="X643" s="2"/>
      <c r="Y643" s="2"/>
    </row>
    <row r="644" spans="1:25" ht="18.75" customHeight="1" x14ac:dyDescent="0.25">
      <c r="A644" s="3"/>
      <c r="B644" s="2"/>
      <c r="C644" s="3"/>
      <c r="D644" s="4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2"/>
      <c r="T644" s="2"/>
      <c r="U644" s="2"/>
      <c r="V644" s="2"/>
      <c r="W644" s="2"/>
      <c r="X644" s="2"/>
      <c r="Y644" s="2"/>
    </row>
    <row r="645" spans="1:25" ht="18.75" customHeight="1" x14ac:dyDescent="0.25">
      <c r="A645" s="3"/>
      <c r="B645" s="2"/>
      <c r="C645" s="3"/>
      <c r="D645" s="4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2"/>
      <c r="T645" s="2"/>
      <c r="U645" s="2"/>
      <c r="V645" s="2"/>
      <c r="W645" s="2"/>
      <c r="X645" s="2"/>
      <c r="Y645" s="2"/>
    </row>
    <row r="646" spans="1:25" ht="18.75" customHeight="1" x14ac:dyDescent="0.25">
      <c r="A646" s="3"/>
      <c r="B646" s="2"/>
      <c r="C646" s="3"/>
      <c r="D646" s="4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2"/>
      <c r="T646" s="2"/>
      <c r="U646" s="2"/>
      <c r="V646" s="2"/>
      <c r="W646" s="2"/>
      <c r="X646" s="2"/>
      <c r="Y646" s="2"/>
    </row>
    <row r="647" spans="1:25" ht="18.75" customHeight="1" x14ac:dyDescent="0.25">
      <c r="A647" s="3"/>
      <c r="B647" s="2"/>
      <c r="C647" s="3"/>
      <c r="D647" s="4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2"/>
      <c r="T647" s="2"/>
      <c r="U647" s="2"/>
      <c r="V647" s="2"/>
      <c r="W647" s="2"/>
      <c r="X647" s="2"/>
      <c r="Y647" s="2"/>
    </row>
    <row r="648" spans="1:25" ht="18.75" customHeight="1" x14ac:dyDescent="0.25">
      <c r="A648" s="3"/>
      <c r="B648" s="2"/>
      <c r="C648" s="3"/>
      <c r="D648" s="4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2"/>
      <c r="T648" s="2"/>
      <c r="U648" s="2"/>
      <c r="V648" s="2"/>
      <c r="W648" s="2"/>
      <c r="X648" s="2"/>
      <c r="Y648" s="2"/>
    </row>
    <row r="649" spans="1:25" ht="18.75" customHeight="1" x14ac:dyDescent="0.25">
      <c r="A649" s="3"/>
      <c r="B649" s="2"/>
      <c r="C649" s="3"/>
      <c r="D649" s="4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2"/>
      <c r="T649" s="2"/>
      <c r="U649" s="2"/>
      <c r="V649" s="2"/>
      <c r="W649" s="2"/>
      <c r="X649" s="2"/>
      <c r="Y649" s="2"/>
    </row>
    <row r="650" spans="1:25" ht="18.75" customHeight="1" x14ac:dyDescent="0.25">
      <c r="A650" s="3"/>
      <c r="B650" s="2"/>
      <c r="C650" s="3"/>
      <c r="D650" s="4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2"/>
      <c r="T650" s="2"/>
      <c r="U650" s="2"/>
      <c r="V650" s="2"/>
      <c r="W650" s="2"/>
      <c r="X650" s="2"/>
      <c r="Y650" s="2"/>
    </row>
    <row r="651" spans="1:25" ht="18.75" customHeight="1" x14ac:dyDescent="0.25">
      <c r="A651" s="3"/>
      <c r="B651" s="2"/>
      <c r="C651" s="3"/>
      <c r="D651" s="4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2"/>
      <c r="T651" s="2"/>
      <c r="U651" s="2"/>
      <c r="V651" s="2"/>
      <c r="W651" s="2"/>
      <c r="X651" s="2"/>
      <c r="Y651" s="2"/>
    </row>
    <row r="652" spans="1:25" ht="18.75" customHeight="1" x14ac:dyDescent="0.25">
      <c r="A652" s="3"/>
      <c r="B652" s="2"/>
      <c r="C652" s="3"/>
      <c r="D652" s="4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2"/>
      <c r="T652" s="2"/>
      <c r="U652" s="2"/>
      <c r="V652" s="2"/>
      <c r="W652" s="2"/>
      <c r="X652" s="2"/>
      <c r="Y652" s="2"/>
    </row>
    <row r="653" spans="1:25" ht="18.75" customHeight="1" x14ac:dyDescent="0.25">
      <c r="A653" s="3"/>
      <c r="B653" s="2"/>
      <c r="C653" s="3"/>
      <c r="D653" s="4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2"/>
      <c r="T653" s="2"/>
      <c r="U653" s="2"/>
      <c r="V653" s="2"/>
      <c r="W653" s="2"/>
      <c r="X653" s="2"/>
      <c r="Y653" s="2"/>
    </row>
    <row r="654" spans="1:25" ht="18.75" customHeight="1" x14ac:dyDescent="0.25">
      <c r="A654" s="3"/>
      <c r="B654" s="2"/>
      <c r="C654" s="3"/>
      <c r="D654" s="4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2"/>
      <c r="T654" s="2"/>
      <c r="U654" s="2"/>
      <c r="V654" s="2"/>
      <c r="W654" s="2"/>
      <c r="X654" s="2"/>
      <c r="Y654" s="2"/>
    </row>
    <row r="655" spans="1:25" ht="18.75" customHeight="1" x14ac:dyDescent="0.25">
      <c r="A655" s="3"/>
      <c r="B655" s="2"/>
      <c r="C655" s="3"/>
      <c r="D655" s="4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2"/>
      <c r="T655" s="2"/>
      <c r="U655" s="2"/>
      <c r="V655" s="2"/>
      <c r="W655" s="2"/>
      <c r="X655" s="2"/>
      <c r="Y655" s="2"/>
    </row>
    <row r="656" spans="1:25" ht="18.75" customHeight="1" x14ac:dyDescent="0.25">
      <c r="A656" s="3"/>
      <c r="B656" s="2"/>
      <c r="C656" s="3"/>
      <c r="D656" s="4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2"/>
      <c r="T656" s="2"/>
      <c r="U656" s="2"/>
      <c r="V656" s="2"/>
      <c r="W656" s="2"/>
      <c r="X656" s="2"/>
      <c r="Y656" s="2"/>
    </row>
    <row r="657" spans="1:25" ht="18.75" customHeight="1" x14ac:dyDescent="0.25">
      <c r="A657" s="3"/>
      <c r="B657" s="2"/>
      <c r="C657" s="3"/>
      <c r="D657" s="4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2"/>
      <c r="T657" s="2"/>
      <c r="U657" s="2"/>
      <c r="V657" s="2"/>
      <c r="W657" s="2"/>
      <c r="X657" s="2"/>
      <c r="Y657" s="2"/>
    </row>
    <row r="658" spans="1:25" ht="18.75" customHeight="1" x14ac:dyDescent="0.25">
      <c r="A658" s="3"/>
      <c r="B658" s="2"/>
      <c r="C658" s="3"/>
      <c r="D658" s="4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2"/>
      <c r="T658" s="2"/>
      <c r="U658" s="2"/>
      <c r="V658" s="2"/>
      <c r="W658" s="2"/>
      <c r="X658" s="2"/>
      <c r="Y658" s="2"/>
    </row>
    <row r="659" spans="1:25" ht="18.75" customHeight="1" x14ac:dyDescent="0.25">
      <c r="A659" s="3"/>
      <c r="B659" s="2"/>
      <c r="C659" s="3"/>
      <c r="D659" s="4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2"/>
      <c r="T659" s="2"/>
      <c r="U659" s="2"/>
      <c r="V659" s="2"/>
      <c r="W659" s="2"/>
      <c r="X659" s="2"/>
      <c r="Y659" s="2"/>
    </row>
    <row r="660" spans="1:25" ht="18.75" customHeight="1" x14ac:dyDescent="0.25">
      <c r="A660" s="3"/>
      <c r="B660" s="2"/>
      <c r="C660" s="3"/>
      <c r="D660" s="4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2"/>
      <c r="T660" s="2"/>
      <c r="U660" s="2"/>
      <c r="V660" s="2"/>
      <c r="W660" s="2"/>
      <c r="X660" s="2"/>
      <c r="Y660" s="2"/>
    </row>
    <row r="661" spans="1:25" ht="18.75" customHeight="1" x14ac:dyDescent="0.25">
      <c r="A661" s="3"/>
      <c r="B661" s="2"/>
      <c r="C661" s="3"/>
      <c r="D661" s="4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2"/>
      <c r="T661" s="2"/>
      <c r="U661" s="2"/>
      <c r="V661" s="2"/>
      <c r="W661" s="2"/>
      <c r="X661" s="2"/>
      <c r="Y661" s="2"/>
    </row>
    <row r="662" spans="1:25" ht="18.75" customHeight="1" x14ac:dyDescent="0.25">
      <c r="A662" s="3"/>
      <c r="B662" s="2"/>
      <c r="C662" s="3"/>
      <c r="D662" s="4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2"/>
      <c r="T662" s="2"/>
      <c r="U662" s="2"/>
      <c r="V662" s="2"/>
      <c r="W662" s="2"/>
      <c r="X662" s="2"/>
      <c r="Y662" s="2"/>
    </row>
    <row r="663" spans="1:25" ht="18.75" customHeight="1" x14ac:dyDescent="0.25">
      <c r="A663" s="3"/>
      <c r="B663" s="2"/>
      <c r="C663" s="3"/>
      <c r="D663" s="4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2"/>
      <c r="T663" s="2"/>
      <c r="U663" s="2"/>
      <c r="V663" s="2"/>
      <c r="W663" s="2"/>
      <c r="X663" s="2"/>
      <c r="Y663" s="2"/>
    </row>
    <row r="664" spans="1:25" ht="18.75" customHeight="1" x14ac:dyDescent="0.25">
      <c r="A664" s="3"/>
      <c r="B664" s="2"/>
      <c r="C664" s="3"/>
      <c r="D664" s="4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2"/>
      <c r="T664" s="2"/>
      <c r="U664" s="2"/>
      <c r="V664" s="2"/>
      <c r="W664" s="2"/>
      <c r="X664" s="2"/>
      <c r="Y664" s="2"/>
    </row>
    <row r="665" spans="1:25" ht="18.75" customHeight="1" x14ac:dyDescent="0.25">
      <c r="A665" s="3"/>
      <c r="B665" s="2"/>
      <c r="C665" s="3"/>
      <c r="D665" s="4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2"/>
      <c r="T665" s="2"/>
      <c r="U665" s="2"/>
      <c r="V665" s="2"/>
      <c r="W665" s="2"/>
      <c r="X665" s="2"/>
      <c r="Y665" s="2"/>
    </row>
    <row r="666" spans="1:25" ht="18.75" customHeight="1" x14ac:dyDescent="0.25">
      <c r="A666" s="3"/>
      <c r="B666" s="2"/>
      <c r="C666" s="3"/>
      <c r="D666" s="4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2"/>
      <c r="T666" s="2"/>
      <c r="U666" s="2"/>
      <c r="V666" s="2"/>
      <c r="W666" s="2"/>
      <c r="X666" s="2"/>
      <c r="Y666" s="2"/>
    </row>
    <row r="667" spans="1:25" ht="18.75" customHeight="1" x14ac:dyDescent="0.25">
      <c r="A667" s="3"/>
      <c r="B667" s="2"/>
      <c r="C667" s="3"/>
      <c r="D667" s="4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2"/>
      <c r="T667" s="2"/>
      <c r="U667" s="2"/>
      <c r="V667" s="2"/>
      <c r="W667" s="2"/>
      <c r="X667" s="2"/>
      <c r="Y667" s="2"/>
    </row>
    <row r="668" spans="1:25" ht="18.75" customHeight="1" x14ac:dyDescent="0.25">
      <c r="A668" s="3"/>
      <c r="B668" s="2"/>
      <c r="C668" s="3"/>
      <c r="D668" s="4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2"/>
      <c r="T668" s="2"/>
      <c r="U668" s="2"/>
      <c r="V668" s="2"/>
      <c r="W668" s="2"/>
      <c r="X668" s="2"/>
      <c r="Y668" s="2"/>
    </row>
    <row r="669" spans="1:25" ht="18.75" customHeight="1" x14ac:dyDescent="0.25">
      <c r="A669" s="3"/>
      <c r="B669" s="2"/>
      <c r="C669" s="3"/>
      <c r="D669" s="4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2"/>
      <c r="T669" s="2"/>
      <c r="U669" s="2"/>
      <c r="V669" s="2"/>
      <c r="W669" s="2"/>
      <c r="X669" s="2"/>
      <c r="Y669" s="2"/>
    </row>
    <row r="670" spans="1:25" ht="18.75" customHeight="1" x14ac:dyDescent="0.25">
      <c r="A670" s="3"/>
      <c r="B670" s="2"/>
      <c r="C670" s="3"/>
      <c r="D670" s="4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2"/>
      <c r="T670" s="2"/>
      <c r="U670" s="2"/>
      <c r="V670" s="2"/>
      <c r="W670" s="2"/>
      <c r="X670" s="2"/>
      <c r="Y670" s="2"/>
    </row>
    <row r="671" spans="1:25" ht="18.75" customHeight="1" x14ac:dyDescent="0.25">
      <c r="A671" s="3"/>
      <c r="B671" s="2"/>
      <c r="C671" s="3"/>
      <c r="D671" s="4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2"/>
      <c r="T671" s="2"/>
      <c r="U671" s="2"/>
      <c r="V671" s="2"/>
      <c r="W671" s="2"/>
      <c r="X671" s="2"/>
      <c r="Y671" s="2"/>
    </row>
    <row r="672" spans="1:25" ht="18.75" customHeight="1" x14ac:dyDescent="0.25">
      <c r="A672" s="3"/>
      <c r="B672" s="2"/>
      <c r="C672" s="3"/>
      <c r="D672" s="4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2"/>
      <c r="T672" s="2"/>
      <c r="U672" s="2"/>
      <c r="V672" s="2"/>
      <c r="W672" s="2"/>
      <c r="X672" s="2"/>
      <c r="Y672" s="2"/>
    </row>
    <row r="673" spans="1:25" ht="18.75" customHeight="1" x14ac:dyDescent="0.25">
      <c r="A673" s="3"/>
      <c r="B673" s="2"/>
      <c r="C673" s="3"/>
      <c r="D673" s="4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2"/>
      <c r="T673" s="2"/>
      <c r="U673" s="2"/>
      <c r="V673" s="2"/>
      <c r="W673" s="2"/>
      <c r="X673" s="2"/>
      <c r="Y673" s="2"/>
    </row>
    <row r="674" spans="1:25" ht="18.75" customHeight="1" x14ac:dyDescent="0.25">
      <c r="A674" s="3"/>
      <c r="B674" s="2"/>
      <c r="C674" s="3"/>
      <c r="D674" s="4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2"/>
      <c r="T674" s="2"/>
      <c r="U674" s="2"/>
      <c r="V674" s="2"/>
      <c r="W674" s="2"/>
      <c r="X674" s="2"/>
      <c r="Y674" s="2"/>
    </row>
    <row r="675" spans="1:25" ht="18.75" customHeight="1" x14ac:dyDescent="0.25">
      <c r="A675" s="3"/>
      <c r="B675" s="2"/>
      <c r="C675" s="3"/>
      <c r="D675" s="4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2"/>
      <c r="T675" s="2"/>
      <c r="U675" s="2"/>
      <c r="V675" s="2"/>
      <c r="W675" s="2"/>
      <c r="X675" s="2"/>
      <c r="Y675" s="2"/>
    </row>
    <row r="676" spans="1:25" ht="18.75" customHeight="1" x14ac:dyDescent="0.25">
      <c r="A676" s="3"/>
      <c r="B676" s="2"/>
      <c r="C676" s="3"/>
      <c r="D676" s="4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2"/>
      <c r="T676" s="2"/>
      <c r="U676" s="2"/>
      <c r="V676" s="2"/>
      <c r="W676" s="2"/>
      <c r="X676" s="2"/>
      <c r="Y676" s="2"/>
    </row>
    <row r="677" spans="1:25" ht="18.75" customHeight="1" x14ac:dyDescent="0.25">
      <c r="A677" s="3"/>
      <c r="B677" s="2"/>
      <c r="C677" s="3"/>
      <c r="D677" s="4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2"/>
      <c r="T677" s="2"/>
      <c r="U677" s="2"/>
      <c r="V677" s="2"/>
      <c r="W677" s="2"/>
      <c r="X677" s="2"/>
      <c r="Y677" s="2"/>
    </row>
    <row r="678" spans="1:25" ht="18.75" customHeight="1" x14ac:dyDescent="0.25">
      <c r="A678" s="3"/>
      <c r="B678" s="2"/>
      <c r="C678" s="3"/>
      <c r="D678" s="4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2"/>
      <c r="T678" s="2"/>
      <c r="U678" s="2"/>
      <c r="V678" s="2"/>
      <c r="W678" s="2"/>
      <c r="X678" s="2"/>
      <c r="Y678" s="2"/>
    </row>
    <row r="679" spans="1:25" ht="18.75" customHeight="1" x14ac:dyDescent="0.25">
      <c r="A679" s="3"/>
      <c r="B679" s="2"/>
      <c r="C679" s="3"/>
      <c r="D679" s="4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2"/>
      <c r="T679" s="2"/>
      <c r="U679" s="2"/>
      <c r="V679" s="2"/>
      <c r="W679" s="2"/>
      <c r="X679" s="2"/>
      <c r="Y679" s="2"/>
    </row>
    <row r="680" spans="1:25" ht="18.75" customHeight="1" x14ac:dyDescent="0.25">
      <c r="A680" s="3"/>
      <c r="B680" s="2"/>
      <c r="C680" s="3"/>
      <c r="D680" s="4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2"/>
      <c r="T680" s="2"/>
      <c r="U680" s="2"/>
      <c r="V680" s="2"/>
      <c r="W680" s="2"/>
      <c r="X680" s="2"/>
      <c r="Y680" s="2"/>
    </row>
    <row r="681" spans="1:25" ht="18.75" customHeight="1" x14ac:dyDescent="0.25">
      <c r="A681" s="3"/>
      <c r="B681" s="2"/>
      <c r="C681" s="3"/>
      <c r="D681" s="4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2"/>
      <c r="T681" s="2"/>
      <c r="U681" s="2"/>
      <c r="V681" s="2"/>
      <c r="W681" s="2"/>
      <c r="X681" s="2"/>
      <c r="Y681" s="2"/>
    </row>
    <row r="682" spans="1:25" ht="18.75" customHeight="1" x14ac:dyDescent="0.25">
      <c r="A682" s="3"/>
      <c r="B682" s="2"/>
      <c r="C682" s="3"/>
      <c r="D682" s="4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2"/>
      <c r="T682" s="2"/>
      <c r="U682" s="2"/>
      <c r="V682" s="2"/>
      <c r="W682" s="2"/>
      <c r="X682" s="2"/>
      <c r="Y682" s="2"/>
    </row>
    <row r="683" spans="1:25" ht="18.75" customHeight="1" x14ac:dyDescent="0.25">
      <c r="A683" s="3"/>
      <c r="B683" s="2"/>
      <c r="C683" s="3"/>
      <c r="D683" s="4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2"/>
      <c r="T683" s="2"/>
      <c r="U683" s="2"/>
      <c r="V683" s="2"/>
      <c r="W683" s="2"/>
      <c r="X683" s="2"/>
      <c r="Y683" s="2"/>
    </row>
    <row r="684" spans="1:25" ht="18.75" customHeight="1" x14ac:dyDescent="0.25">
      <c r="A684" s="3"/>
      <c r="B684" s="2"/>
      <c r="C684" s="3"/>
      <c r="D684" s="4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2"/>
      <c r="T684" s="2"/>
      <c r="U684" s="2"/>
      <c r="V684" s="2"/>
      <c r="W684" s="2"/>
      <c r="X684" s="2"/>
      <c r="Y684" s="2"/>
    </row>
    <row r="685" spans="1:25" ht="18.75" customHeight="1" x14ac:dyDescent="0.25">
      <c r="A685" s="3"/>
      <c r="B685" s="2"/>
      <c r="C685" s="3"/>
      <c r="D685" s="4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2"/>
      <c r="T685" s="2"/>
      <c r="U685" s="2"/>
      <c r="V685" s="2"/>
      <c r="W685" s="2"/>
      <c r="X685" s="2"/>
      <c r="Y685" s="2"/>
    </row>
    <row r="686" spans="1:25" ht="18.75" customHeight="1" x14ac:dyDescent="0.25">
      <c r="A686" s="3"/>
      <c r="B686" s="2"/>
      <c r="C686" s="3"/>
      <c r="D686" s="4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2"/>
      <c r="T686" s="2"/>
      <c r="U686" s="2"/>
      <c r="V686" s="2"/>
      <c r="W686" s="2"/>
      <c r="X686" s="2"/>
      <c r="Y686" s="2"/>
    </row>
    <row r="687" spans="1:25" ht="18.75" customHeight="1" x14ac:dyDescent="0.25">
      <c r="A687" s="3"/>
      <c r="B687" s="2"/>
      <c r="C687" s="3"/>
      <c r="D687" s="4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2"/>
      <c r="T687" s="2"/>
      <c r="U687" s="2"/>
      <c r="V687" s="2"/>
      <c r="W687" s="2"/>
      <c r="X687" s="2"/>
      <c r="Y687" s="2"/>
    </row>
    <row r="688" spans="1:25" ht="18.75" customHeight="1" x14ac:dyDescent="0.25">
      <c r="A688" s="3"/>
      <c r="B688" s="2"/>
      <c r="C688" s="3"/>
      <c r="D688" s="4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2"/>
      <c r="T688" s="2"/>
      <c r="U688" s="2"/>
      <c r="V688" s="2"/>
      <c r="W688" s="2"/>
      <c r="X688" s="2"/>
      <c r="Y688" s="2"/>
    </row>
    <row r="689" spans="1:25" ht="18.75" customHeight="1" x14ac:dyDescent="0.25">
      <c r="A689" s="3"/>
      <c r="B689" s="2"/>
      <c r="C689" s="3"/>
      <c r="D689" s="4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2"/>
      <c r="T689" s="2"/>
      <c r="U689" s="2"/>
      <c r="V689" s="2"/>
      <c r="W689" s="2"/>
      <c r="X689" s="2"/>
      <c r="Y689" s="2"/>
    </row>
    <row r="690" spans="1:25" ht="18.75" customHeight="1" x14ac:dyDescent="0.25">
      <c r="A690" s="3"/>
      <c r="B690" s="2"/>
      <c r="C690" s="3"/>
      <c r="D690" s="4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2"/>
      <c r="T690" s="2"/>
      <c r="U690" s="2"/>
      <c r="V690" s="2"/>
      <c r="W690" s="2"/>
      <c r="X690" s="2"/>
      <c r="Y690" s="2"/>
    </row>
    <row r="691" spans="1:25" ht="18.75" customHeight="1" x14ac:dyDescent="0.25">
      <c r="A691" s="3"/>
      <c r="B691" s="2"/>
      <c r="C691" s="3"/>
      <c r="D691" s="4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2"/>
      <c r="T691" s="2"/>
      <c r="U691" s="2"/>
      <c r="V691" s="2"/>
      <c r="W691" s="2"/>
      <c r="X691" s="2"/>
      <c r="Y691" s="2"/>
    </row>
    <row r="692" spans="1:25" ht="18.75" customHeight="1" x14ac:dyDescent="0.25">
      <c r="A692" s="3"/>
      <c r="B692" s="2"/>
      <c r="C692" s="3"/>
      <c r="D692" s="4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2"/>
      <c r="T692" s="2"/>
      <c r="U692" s="2"/>
      <c r="V692" s="2"/>
      <c r="W692" s="2"/>
      <c r="X692" s="2"/>
      <c r="Y692" s="2"/>
    </row>
    <row r="693" spans="1:25" ht="18.75" customHeight="1" x14ac:dyDescent="0.25">
      <c r="A693" s="3"/>
      <c r="B693" s="2"/>
      <c r="C693" s="3"/>
      <c r="D693" s="4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2"/>
      <c r="T693" s="2"/>
      <c r="U693" s="2"/>
      <c r="V693" s="2"/>
      <c r="W693" s="2"/>
      <c r="X693" s="2"/>
      <c r="Y693" s="2"/>
    </row>
    <row r="694" spans="1:25" ht="18.75" customHeight="1" x14ac:dyDescent="0.25">
      <c r="A694" s="3"/>
      <c r="B694" s="2"/>
      <c r="C694" s="3"/>
      <c r="D694" s="4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2"/>
      <c r="T694" s="2"/>
      <c r="U694" s="2"/>
      <c r="V694" s="2"/>
      <c r="W694" s="2"/>
      <c r="X694" s="2"/>
      <c r="Y694" s="2"/>
    </row>
    <row r="695" spans="1:25" ht="18.75" customHeight="1" x14ac:dyDescent="0.25">
      <c r="A695" s="3"/>
      <c r="B695" s="2"/>
      <c r="C695" s="3"/>
      <c r="D695" s="4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2"/>
      <c r="T695" s="2"/>
      <c r="U695" s="2"/>
      <c r="V695" s="2"/>
      <c r="W695" s="2"/>
      <c r="X695" s="2"/>
      <c r="Y695" s="2"/>
    </row>
    <row r="696" spans="1:25" ht="18.75" customHeight="1" x14ac:dyDescent="0.25">
      <c r="A696" s="3"/>
      <c r="B696" s="2"/>
      <c r="C696" s="3"/>
      <c r="D696" s="4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2"/>
      <c r="T696" s="2"/>
      <c r="U696" s="2"/>
      <c r="V696" s="2"/>
      <c r="W696" s="2"/>
      <c r="X696" s="2"/>
      <c r="Y696" s="2"/>
    </row>
    <row r="697" spans="1:25" ht="18.75" customHeight="1" x14ac:dyDescent="0.25">
      <c r="A697" s="3"/>
      <c r="B697" s="2"/>
      <c r="C697" s="3"/>
      <c r="D697" s="4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2"/>
      <c r="T697" s="2"/>
      <c r="U697" s="2"/>
      <c r="V697" s="2"/>
      <c r="W697" s="2"/>
      <c r="X697" s="2"/>
      <c r="Y697" s="2"/>
    </row>
    <row r="698" spans="1:25" ht="18.75" customHeight="1" x14ac:dyDescent="0.25">
      <c r="A698" s="3"/>
      <c r="B698" s="2"/>
      <c r="C698" s="3"/>
      <c r="D698" s="4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2"/>
      <c r="T698" s="2"/>
      <c r="U698" s="2"/>
      <c r="V698" s="2"/>
      <c r="W698" s="2"/>
      <c r="X698" s="2"/>
      <c r="Y698" s="2"/>
    </row>
    <row r="699" spans="1:25" ht="18.75" customHeight="1" x14ac:dyDescent="0.25">
      <c r="A699" s="3"/>
      <c r="B699" s="2"/>
      <c r="C699" s="3"/>
      <c r="D699" s="4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2"/>
      <c r="T699" s="2"/>
      <c r="U699" s="2"/>
      <c r="V699" s="2"/>
      <c r="W699" s="2"/>
      <c r="X699" s="2"/>
      <c r="Y699" s="2"/>
    </row>
    <row r="700" spans="1:25" ht="18.75" customHeight="1" x14ac:dyDescent="0.25">
      <c r="A700" s="3"/>
      <c r="B700" s="2"/>
      <c r="C700" s="3"/>
      <c r="D700" s="4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2"/>
      <c r="T700" s="2"/>
      <c r="U700" s="2"/>
      <c r="V700" s="2"/>
      <c r="W700" s="2"/>
      <c r="X700" s="2"/>
      <c r="Y700" s="2"/>
    </row>
    <row r="701" spans="1:25" ht="18.75" customHeight="1" x14ac:dyDescent="0.25">
      <c r="A701" s="3"/>
      <c r="B701" s="2"/>
      <c r="C701" s="3"/>
      <c r="D701" s="4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2"/>
      <c r="T701" s="2"/>
      <c r="U701" s="2"/>
      <c r="V701" s="2"/>
      <c r="W701" s="2"/>
      <c r="X701" s="2"/>
      <c r="Y701" s="2"/>
    </row>
    <row r="702" spans="1:25" ht="18.75" customHeight="1" x14ac:dyDescent="0.25">
      <c r="A702" s="3"/>
      <c r="B702" s="2"/>
      <c r="C702" s="3"/>
      <c r="D702" s="4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2"/>
      <c r="T702" s="2"/>
      <c r="U702" s="2"/>
      <c r="V702" s="2"/>
      <c r="W702" s="2"/>
      <c r="X702" s="2"/>
      <c r="Y702" s="2"/>
    </row>
    <row r="703" spans="1:25" ht="18.75" customHeight="1" x14ac:dyDescent="0.25">
      <c r="A703" s="3"/>
      <c r="B703" s="2"/>
      <c r="C703" s="3"/>
      <c r="D703" s="4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2"/>
      <c r="T703" s="2"/>
      <c r="U703" s="2"/>
      <c r="V703" s="2"/>
      <c r="W703" s="2"/>
      <c r="X703" s="2"/>
      <c r="Y703" s="2"/>
    </row>
    <row r="704" spans="1:25" ht="18.75" customHeight="1" x14ac:dyDescent="0.25">
      <c r="A704" s="3"/>
      <c r="B704" s="2"/>
      <c r="C704" s="3"/>
      <c r="D704" s="4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2"/>
      <c r="T704" s="2"/>
      <c r="U704" s="2"/>
      <c r="V704" s="2"/>
      <c r="W704" s="2"/>
      <c r="X704" s="2"/>
      <c r="Y704" s="2"/>
    </row>
    <row r="705" spans="1:25" ht="18.75" customHeight="1" x14ac:dyDescent="0.25">
      <c r="A705" s="3"/>
      <c r="B705" s="2"/>
      <c r="C705" s="3"/>
      <c r="D705" s="4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2"/>
      <c r="T705" s="2"/>
      <c r="U705" s="2"/>
      <c r="V705" s="2"/>
      <c r="W705" s="2"/>
      <c r="X705" s="2"/>
      <c r="Y705" s="2"/>
    </row>
    <row r="706" spans="1:25" ht="18.75" customHeight="1" x14ac:dyDescent="0.25">
      <c r="A706" s="3"/>
      <c r="B706" s="2"/>
      <c r="C706" s="3"/>
      <c r="D706" s="4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2"/>
      <c r="T706" s="2"/>
      <c r="U706" s="2"/>
      <c r="V706" s="2"/>
      <c r="W706" s="2"/>
      <c r="X706" s="2"/>
      <c r="Y706" s="2"/>
    </row>
    <row r="707" spans="1:25" ht="18.75" customHeight="1" x14ac:dyDescent="0.25">
      <c r="A707" s="3"/>
      <c r="B707" s="2"/>
      <c r="C707" s="3"/>
      <c r="D707" s="4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2"/>
      <c r="T707" s="2"/>
      <c r="U707" s="2"/>
      <c r="V707" s="2"/>
      <c r="W707" s="2"/>
      <c r="X707" s="2"/>
      <c r="Y707" s="2"/>
    </row>
    <row r="708" spans="1:25" ht="18.75" customHeight="1" x14ac:dyDescent="0.25">
      <c r="A708" s="3"/>
      <c r="B708" s="2"/>
      <c r="C708" s="3"/>
      <c r="D708" s="4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2"/>
      <c r="T708" s="2"/>
      <c r="U708" s="2"/>
      <c r="V708" s="2"/>
      <c r="W708" s="2"/>
      <c r="X708" s="2"/>
      <c r="Y708" s="2"/>
    </row>
    <row r="709" spans="1:25" ht="18.75" customHeight="1" x14ac:dyDescent="0.25">
      <c r="A709" s="3"/>
      <c r="B709" s="2"/>
      <c r="C709" s="3"/>
      <c r="D709" s="4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2"/>
      <c r="T709" s="2"/>
      <c r="U709" s="2"/>
      <c r="V709" s="2"/>
      <c r="W709" s="2"/>
      <c r="X709" s="2"/>
      <c r="Y709" s="2"/>
    </row>
    <row r="710" spans="1:25" ht="18.75" customHeight="1" x14ac:dyDescent="0.25">
      <c r="A710" s="3"/>
      <c r="B710" s="2"/>
      <c r="C710" s="3"/>
      <c r="D710" s="4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2"/>
      <c r="T710" s="2"/>
      <c r="U710" s="2"/>
      <c r="V710" s="2"/>
      <c r="W710" s="2"/>
      <c r="X710" s="2"/>
      <c r="Y710" s="2"/>
    </row>
    <row r="711" spans="1:25" ht="18.75" customHeight="1" x14ac:dyDescent="0.25">
      <c r="A711" s="3"/>
      <c r="B711" s="2"/>
      <c r="C711" s="3"/>
      <c r="D711" s="4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2"/>
      <c r="T711" s="2"/>
      <c r="U711" s="2"/>
      <c r="V711" s="2"/>
      <c r="W711" s="2"/>
      <c r="X711" s="2"/>
      <c r="Y711" s="2"/>
    </row>
    <row r="712" spans="1:25" ht="18.75" customHeight="1" x14ac:dyDescent="0.25">
      <c r="A712" s="3"/>
      <c r="B712" s="2"/>
      <c r="C712" s="3"/>
      <c r="D712" s="4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2"/>
      <c r="T712" s="2"/>
      <c r="U712" s="2"/>
      <c r="V712" s="2"/>
      <c r="W712" s="2"/>
      <c r="X712" s="2"/>
      <c r="Y712" s="2"/>
    </row>
    <row r="713" spans="1:25" ht="18.75" customHeight="1" x14ac:dyDescent="0.25">
      <c r="A713" s="3"/>
      <c r="B713" s="2"/>
      <c r="C713" s="3"/>
      <c r="D713" s="4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2"/>
      <c r="T713" s="2"/>
      <c r="U713" s="2"/>
      <c r="V713" s="2"/>
      <c r="W713" s="2"/>
      <c r="X713" s="2"/>
      <c r="Y713" s="2"/>
    </row>
    <row r="714" spans="1:25" ht="18.75" customHeight="1" x14ac:dyDescent="0.25">
      <c r="A714" s="3"/>
      <c r="B714" s="2"/>
      <c r="C714" s="3"/>
      <c r="D714" s="4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2"/>
      <c r="T714" s="2"/>
      <c r="U714" s="2"/>
      <c r="V714" s="2"/>
      <c r="W714" s="2"/>
      <c r="X714" s="2"/>
      <c r="Y714" s="2"/>
    </row>
    <row r="715" spans="1:25" ht="18.75" customHeight="1" x14ac:dyDescent="0.25">
      <c r="A715" s="3"/>
      <c r="B715" s="2"/>
      <c r="C715" s="3"/>
      <c r="D715" s="4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2"/>
      <c r="T715" s="2"/>
      <c r="U715" s="2"/>
      <c r="V715" s="2"/>
      <c r="W715" s="2"/>
      <c r="X715" s="2"/>
      <c r="Y715" s="2"/>
    </row>
    <row r="716" spans="1:25" ht="18.75" customHeight="1" x14ac:dyDescent="0.25">
      <c r="A716" s="3"/>
      <c r="B716" s="2"/>
      <c r="C716" s="3"/>
      <c r="D716" s="4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2"/>
      <c r="T716" s="2"/>
      <c r="U716" s="2"/>
      <c r="V716" s="2"/>
      <c r="W716" s="2"/>
      <c r="X716" s="2"/>
      <c r="Y716" s="2"/>
    </row>
    <row r="717" spans="1:25" ht="18.75" customHeight="1" x14ac:dyDescent="0.25">
      <c r="A717" s="3"/>
      <c r="B717" s="2"/>
      <c r="C717" s="3"/>
      <c r="D717" s="4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2"/>
      <c r="T717" s="2"/>
      <c r="U717" s="2"/>
      <c r="V717" s="2"/>
      <c r="W717" s="2"/>
      <c r="X717" s="2"/>
      <c r="Y717" s="2"/>
    </row>
    <row r="718" spans="1:25" ht="18.75" customHeight="1" x14ac:dyDescent="0.25">
      <c r="A718" s="3"/>
      <c r="B718" s="2"/>
      <c r="C718" s="3"/>
      <c r="D718" s="4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2"/>
      <c r="T718" s="2"/>
      <c r="U718" s="2"/>
      <c r="V718" s="2"/>
      <c r="W718" s="2"/>
      <c r="X718" s="2"/>
      <c r="Y718" s="2"/>
    </row>
    <row r="719" spans="1:25" ht="18.75" customHeight="1" x14ac:dyDescent="0.25">
      <c r="A719" s="3"/>
      <c r="B719" s="2"/>
      <c r="C719" s="3"/>
      <c r="D719" s="4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2"/>
      <c r="T719" s="2"/>
      <c r="U719" s="2"/>
      <c r="V719" s="2"/>
      <c r="W719" s="2"/>
      <c r="X719" s="2"/>
      <c r="Y719" s="2"/>
    </row>
    <row r="720" spans="1:25" ht="18.75" customHeight="1" x14ac:dyDescent="0.25">
      <c r="A720" s="3"/>
      <c r="B720" s="2"/>
      <c r="C720" s="3"/>
      <c r="D720" s="4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2"/>
      <c r="T720" s="2"/>
      <c r="U720" s="2"/>
      <c r="V720" s="2"/>
      <c r="W720" s="2"/>
      <c r="X720" s="2"/>
      <c r="Y720" s="2"/>
    </row>
    <row r="721" spans="1:25" ht="18.75" customHeight="1" x14ac:dyDescent="0.25">
      <c r="A721" s="3"/>
      <c r="B721" s="2"/>
      <c r="C721" s="3"/>
      <c r="D721" s="4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2"/>
      <c r="T721" s="2"/>
      <c r="U721" s="2"/>
      <c r="V721" s="2"/>
      <c r="W721" s="2"/>
      <c r="X721" s="2"/>
      <c r="Y721" s="2"/>
    </row>
    <row r="722" spans="1:25" ht="18.75" customHeight="1" x14ac:dyDescent="0.25">
      <c r="A722" s="3"/>
      <c r="B722" s="2"/>
      <c r="C722" s="3"/>
      <c r="D722" s="4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2"/>
      <c r="T722" s="2"/>
      <c r="U722" s="2"/>
      <c r="V722" s="2"/>
      <c r="W722" s="2"/>
      <c r="X722" s="2"/>
      <c r="Y722" s="2"/>
    </row>
    <row r="723" spans="1:25" ht="18.75" customHeight="1" x14ac:dyDescent="0.25">
      <c r="A723" s="3"/>
      <c r="B723" s="2"/>
      <c r="C723" s="3"/>
      <c r="D723" s="4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2"/>
      <c r="T723" s="2"/>
      <c r="U723" s="2"/>
      <c r="V723" s="2"/>
      <c r="W723" s="2"/>
      <c r="X723" s="2"/>
      <c r="Y723" s="2"/>
    </row>
    <row r="724" spans="1:25" ht="18.75" customHeight="1" x14ac:dyDescent="0.25">
      <c r="A724" s="3"/>
      <c r="B724" s="2"/>
      <c r="C724" s="3"/>
      <c r="D724" s="4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2"/>
      <c r="T724" s="2"/>
      <c r="U724" s="2"/>
      <c r="V724" s="2"/>
      <c r="W724" s="2"/>
      <c r="X724" s="2"/>
      <c r="Y724" s="2"/>
    </row>
    <row r="725" spans="1:25" ht="18.75" customHeight="1" x14ac:dyDescent="0.25">
      <c r="A725" s="3"/>
      <c r="B725" s="2"/>
      <c r="C725" s="3"/>
      <c r="D725" s="4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2"/>
      <c r="T725" s="2"/>
      <c r="U725" s="2"/>
      <c r="V725" s="2"/>
      <c r="W725" s="2"/>
      <c r="X725" s="2"/>
      <c r="Y725" s="2"/>
    </row>
    <row r="726" spans="1:25" ht="18.75" customHeight="1" x14ac:dyDescent="0.25">
      <c r="A726" s="3"/>
      <c r="B726" s="2"/>
      <c r="C726" s="3"/>
      <c r="D726" s="4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2"/>
      <c r="T726" s="2"/>
      <c r="U726" s="2"/>
      <c r="V726" s="2"/>
      <c r="W726" s="2"/>
      <c r="X726" s="2"/>
      <c r="Y726" s="2"/>
    </row>
    <row r="727" spans="1:25" ht="18.75" customHeight="1" x14ac:dyDescent="0.25">
      <c r="A727" s="3"/>
      <c r="B727" s="2"/>
      <c r="C727" s="3"/>
      <c r="D727" s="4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2"/>
      <c r="T727" s="2"/>
      <c r="U727" s="2"/>
      <c r="V727" s="2"/>
      <c r="W727" s="2"/>
      <c r="X727" s="2"/>
      <c r="Y727" s="2"/>
    </row>
    <row r="728" spans="1:25" ht="18.75" customHeight="1" x14ac:dyDescent="0.25">
      <c r="A728" s="3"/>
      <c r="B728" s="2"/>
      <c r="C728" s="3"/>
      <c r="D728" s="4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2"/>
      <c r="T728" s="2"/>
      <c r="U728" s="2"/>
      <c r="V728" s="2"/>
      <c r="W728" s="2"/>
      <c r="X728" s="2"/>
      <c r="Y728" s="2"/>
    </row>
    <row r="729" spans="1:25" ht="18.75" customHeight="1" x14ac:dyDescent="0.25">
      <c r="A729" s="3"/>
      <c r="B729" s="2"/>
      <c r="C729" s="3"/>
      <c r="D729" s="4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2"/>
      <c r="T729" s="2"/>
      <c r="U729" s="2"/>
      <c r="V729" s="2"/>
      <c r="W729" s="2"/>
      <c r="X729" s="2"/>
      <c r="Y729" s="2"/>
    </row>
    <row r="730" spans="1:25" ht="18.75" customHeight="1" x14ac:dyDescent="0.25">
      <c r="A730" s="3"/>
      <c r="B730" s="2"/>
      <c r="C730" s="3"/>
      <c r="D730" s="4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2"/>
      <c r="T730" s="2"/>
      <c r="U730" s="2"/>
      <c r="V730" s="2"/>
      <c r="W730" s="2"/>
      <c r="X730" s="2"/>
      <c r="Y730" s="2"/>
    </row>
    <row r="731" spans="1:25" ht="18.75" customHeight="1" x14ac:dyDescent="0.25">
      <c r="A731" s="3"/>
      <c r="B731" s="2"/>
      <c r="C731" s="3"/>
      <c r="D731" s="4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2"/>
      <c r="T731" s="2"/>
      <c r="U731" s="2"/>
      <c r="V731" s="2"/>
      <c r="W731" s="2"/>
      <c r="X731" s="2"/>
      <c r="Y731" s="2"/>
    </row>
    <row r="732" spans="1:25" ht="18.75" customHeight="1" x14ac:dyDescent="0.25">
      <c r="A732" s="3"/>
      <c r="B732" s="2"/>
      <c r="C732" s="3"/>
      <c r="D732" s="4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2"/>
      <c r="T732" s="2"/>
      <c r="U732" s="2"/>
      <c r="V732" s="2"/>
      <c r="W732" s="2"/>
      <c r="X732" s="2"/>
      <c r="Y732" s="2"/>
    </row>
    <row r="733" spans="1:25" ht="18.75" customHeight="1" x14ac:dyDescent="0.25">
      <c r="A733" s="3"/>
      <c r="B733" s="2"/>
      <c r="C733" s="3"/>
      <c r="D733" s="4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2"/>
      <c r="T733" s="2"/>
      <c r="U733" s="2"/>
      <c r="V733" s="2"/>
      <c r="W733" s="2"/>
      <c r="X733" s="2"/>
      <c r="Y733" s="2"/>
    </row>
    <row r="734" spans="1:25" ht="18.75" customHeight="1" x14ac:dyDescent="0.25">
      <c r="A734" s="3"/>
      <c r="B734" s="2"/>
      <c r="C734" s="3"/>
      <c r="D734" s="4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2"/>
      <c r="T734" s="2"/>
      <c r="U734" s="2"/>
      <c r="V734" s="2"/>
      <c r="W734" s="2"/>
      <c r="X734" s="2"/>
      <c r="Y734" s="2"/>
    </row>
    <row r="735" spans="1:25" ht="18.75" customHeight="1" x14ac:dyDescent="0.25">
      <c r="A735" s="3"/>
      <c r="B735" s="2"/>
      <c r="C735" s="3"/>
      <c r="D735" s="4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2"/>
      <c r="T735" s="2"/>
      <c r="U735" s="2"/>
      <c r="V735" s="2"/>
      <c r="W735" s="2"/>
      <c r="X735" s="2"/>
      <c r="Y735" s="2"/>
    </row>
    <row r="736" spans="1:25" ht="18.75" customHeight="1" x14ac:dyDescent="0.25">
      <c r="A736" s="3"/>
      <c r="B736" s="2"/>
      <c r="C736" s="3"/>
      <c r="D736" s="4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2"/>
      <c r="T736" s="2"/>
      <c r="U736" s="2"/>
      <c r="V736" s="2"/>
      <c r="W736" s="2"/>
      <c r="X736" s="2"/>
      <c r="Y736" s="2"/>
    </row>
    <row r="737" spans="1:25" ht="18.75" customHeight="1" x14ac:dyDescent="0.25">
      <c r="A737" s="3"/>
      <c r="B737" s="2"/>
      <c r="C737" s="3"/>
      <c r="D737" s="4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2"/>
      <c r="T737" s="2"/>
      <c r="U737" s="2"/>
      <c r="V737" s="2"/>
      <c r="W737" s="2"/>
      <c r="X737" s="2"/>
      <c r="Y737" s="2"/>
    </row>
    <row r="738" spans="1:25" ht="18.75" customHeight="1" x14ac:dyDescent="0.25">
      <c r="A738" s="3"/>
      <c r="B738" s="2"/>
      <c r="C738" s="3"/>
      <c r="D738" s="4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2"/>
      <c r="T738" s="2"/>
      <c r="U738" s="2"/>
      <c r="V738" s="2"/>
      <c r="W738" s="2"/>
      <c r="X738" s="2"/>
      <c r="Y738" s="2"/>
    </row>
    <row r="739" spans="1:25" ht="18.75" customHeight="1" x14ac:dyDescent="0.25">
      <c r="A739" s="3"/>
      <c r="B739" s="2"/>
      <c r="C739" s="3"/>
      <c r="D739" s="4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2"/>
      <c r="T739" s="2"/>
      <c r="U739" s="2"/>
      <c r="V739" s="2"/>
      <c r="W739" s="2"/>
      <c r="X739" s="2"/>
      <c r="Y739" s="2"/>
    </row>
    <row r="740" spans="1:25" ht="18.75" customHeight="1" x14ac:dyDescent="0.25">
      <c r="A740" s="3"/>
      <c r="B740" s="2"/>
      <c r="C740" s="3"/>
      <c r="D740" s="4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2"/>
      <c r="T740" s="2"/>
      <c r="U740" s="2"/>
      <c r="V740" s="2"/>
      <c r="W740" s="2"/>
      <c r="X740" s="2"/>
      <c r="Y740" s="2"/>
    </row>
    <row r="741" spans="1:25" ht="18.75" customHeight="1" x14ac:dyDescent="0.25">
      <c r="A741" s="3"/>
      <c r="B741" s="2"/>
      <c r="C741" s="3"/>
      <c r="D741" s="4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2"/>
      <c r="T741" s="2"/>
      <c r="U741" s="2"/>
      <c r="V741" s="2"/>
      <c r="W741" s="2"/>
      <c r="X741" s="2"/>
      <c r="Y741" s="2"/>
    </row>
    <row r="742" spans="1:25" ht="18.75" customHeight="1" x14ac:dyDescent="0.25">
      <c r="A742" s="3"/>
      <c r="B742" s="2"/>
      <c r="C742" s="3"/>
      <c r="D742" s="4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2"/>
      <c r="T742" s="2"/>
      <c r="U742" s="2"/>
      <c r="V742" s="2"/>
      <c r="W742" s="2"/>
      <c r="X742" s="2"/>
      <c r="Y742" s="2"/>
    </row>
    <row r="743" spans="1:25" ht="18.75" customHeight="1" x14ac:dyDescent="0.25">
      <c r="A743" s="3"/>
      <c r="B743" s="2"/>
      <c r="C743" s="3"/>
      <c r="D743" s="4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2"/>
      <c r="T743" s="2"/>
      <c r="U743" s="2"/>
      <c r="V743" s="2"/>
      <c r="W743" s="2"/>
      <c r="X743" s="2"/>
      <c r="Y743" s="2"/>
    </row>
    <row r="744" spans="1:25" ht="18.75" customHeight="1" x14ac:dyDescent="0.25">
      <c r="A744" s="3"/>
      <c r="B744" s="2"/>
      <c r="C744" s="3"/>
      <c r="D744" s="4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2"/>
      <c r="T744" s="2"/>
      <c r="U744" s="2"/>
      <c r="V744" s="2"/>
      <c r="W744" s="2"/>
      <c r="X744" s="2"/>
      <c r="Y744" s="2"/>
    </row>
    <row r="745" spans="1:25" ht="18.75" customHeight="1" x14ac:dyDescent="0.25">
      <c r="A745" s="3"/>
      <c r="B745" s="2"/>
      <c r="C745" s="3"/>
      <c r="D745" s="4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2"/>
      <c r="T745" s="2"/>
      <c r="U745" s="2"/>
      <c r="V745" s="2"/>
      <c r="W745" s="2"/>
      <c r="X745" s="2"/>
      <c r="Y745" s="2"/>
    </row>
    <row r="746" spans="1:25" ht="18.75" customHeight="1" x14ac:dyDescent="0.25">
      <c r="A746" s="3"/>
      <c r="B746" s="2"/>
      <c r="C746" s="3"/>
      <c r="D746" s="4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2"/>
      <c r="T746" s="2"/>
      <c r="U746" s="2"/>
      <c r="V746" s="2"/>
      <c r="W746" s="2"/>
      <c r="X746" s="2"/>
      <c r="Y746" s="2"/>
    </row>
    <row r="747" spans="1:25" ht="18.75" customHeight="1" x14ac:dyDescent="0.25">
      <c r="A747" s="3"/>
      <c r="B747" s="2"/>
      <c r="C747" s="3"/>
      <c r="D747" s="4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2"/>
      <c r="T747" s="2"/>
      <c r="U747" s="2"/>
      <c r="V747" s="2"/>
      <c r="W747" s="2"/>
      <c r="X747" s="2"/>
      <c r="Y747" s="2"/>
    </row>
    <row r="748" spans="1:25" ht="18.75" customHeight="1" x14ac:dyDescent="0.25">
      <c r="A748" s="3"/>
      <c r="B748" s="2"/>
      <c r="C748" s="3"/>
      <c r="D748" s="4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2"/>
      <c r="T748" s="2"/>
      <c r="U748" s="2"/>
      <c r="V748" s="2"/>
      <c r="W748" s="2"/>
      <c r="X748" s="2"/>
      <c r="Y748" s="2"/>
    </row>
    <row r="749" spans="1:25" ht="18.75" customHeight="1" x14ac:dyDescent="0.25">
      <c r="A749" s="3"/>
      <c r="B749" s="2"/>
      <c r="C749" s="3"/>
      <c r="D749" s="4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2"/>
      <c r="T749" s="2"/>
      <c r="U749" s="2"/>
      <c r="V749" s="2"/>
      <c r="W749" s="2"/>
      <c r="X749" s="2"/>
      <c r="Y749" s="2"/>
    </row>
    <row r="750" spans="1:25" ht="18.75" customHeight="1" x14ac:dyDescent="0.25">
      <c r="A750" s="3"/>
      <c r="B750" s="2"/>
      <c r="C750" s="3"/>
      <c r="D750" s="4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2"/>
      <c r="T750" s="2"/>
      <c r="U750" s="2"/>
      <c r="V750" s="2"/>
      <c r="W750" s="2"/>
      <c r="X750" s="2"/>
      <c r="Y750" s="2"/>
    </row>
    <row r="751" spans="1:25" ht="18.75" customHeight="1" x14ac:dyDescent="0.25">
      <c r="A751" s="3"/>
      <c r="B751" s="2"/>
      <c r="C751" s="3"/>
      <c r="D751" s="4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2"/>
      <c r="T751" s="2"/>
      <c r="U751" s="2"/>
      <c r="V751" s="2"/>
      <c r="W751" s="2"/>
      <c r="X751" s="2"/>
      <c r="Y751" s="2"/>
    </row>
    <row r="752" spans="1:25" ht="18.75" customHeight="1" x14ac:dyDescent="0.25">
      <c r="A752" s="3"/>
      <c r="B752" s="2"/>
      <c r="C752" s="3"/>
      <c r="D752" s="4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2"/>
      <c r="T752" s="2"/>
      <c r="U752" s="2"/>
      <c r="V752" s="2"/>
      <c r="W752" s="2"/>
      <c r="X752" s="2"/>
      <c r="Y752" s="2"/>
    </row>
    <row r="753" spans="1:25" ht="18.75" customHeight="1" x14ac:dyDescent="0.25">
      <c r="A753" s="3"/>
      <c r="B753" s="2"/>
      <c r="C753" s="3"/>
      <c r="D753" s="4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2"/>
      <c r="T753" s="2"/>
      <c r="U753" s="2"/>
      <c r="V753" s="2"/>
      <c r="W753" s="2"/>
      <c r="X753" s="2"/>
      <c r="Y753" s="2"/>
    </row>
    <row r="754" spans="1:25" ht="18.75" customHeight="1" x14ac:dyDescent="0.25">
      <c r="A754" s="3"/>
      <c r="B754" s="2"/>
      <c r="C754" s="3"/>
      <c r="D754" s="4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2"/>
      <c r="T754" s="2"/>
      <c r="U754" s="2"/>
      <c r="V754" s="2"/>
      <c r="W754" s="2"/>
      <c r="X754" s="2"/>
      <c r="Y754" s="2"/>
    </row>
    <row r="755" spans="1:25" ht="18.75" customHeight="1" x14ac:dyDescent="0.25">
      <c r="A755" s="3"/>
      <c r="B755" s="2"/>
      <c r="C755" s="3"/>
      <c r="D755" s="4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2"/>
      <c r="T755" s="2"/>
      <c r="U755" s="2"/>
      <c r="V755" s="2"/>
      <c r="W755" s="2"/>
      <c r="X755" s="2"/>
      <c r="Y755" s="2"/>
    </row>
    <row r="756" spans="1:25" ht="18.75" customHeight="1" x14ac:dyDescent="0.25">
      <c r="A756" s="3"/>
      <c r="B756" s="2"/>
      <c r="C756" s="3"/>
      <c r="D756" s="4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2"/>
      <c r="T756" s="2"/>
      <c r="U756" s="2"/>
      <c r="V756" s="2"/>
      <c r="W756" s="2"/>
      <c r="X756" s="2"/>
      <c r="Y756" s="2"/>
    </row>
    <row r="757" spans="1:25" ht="18.75" customHeight="1" x14ac:dyDescent="0.25">
      <c r="A757" s="3"/>
      <c r="B757" s="2"/>
      <c r="C757" s="3"/>
      <c r="D757" s="4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2"/>
      <c r="T757" s="2"/>
      <c r="U757" s="2"/>
      <c r="V757" s="2"/>
      <c r="W757" s="2"/>
      <c r="X757" s="2"/>
      <c r="Y757" s="2"/>
    </row>
    <row r="758" spans="1:25" ht="18.75" customHeight="1" x14ac:dyDescent="0.25">
      <c r="A758" s="3"/>
      <c r="B758" s="2"/>
      <c r="C758" s="3"/>
      <c r="D758" s="4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2"/>
      <c r="T758" s="2"/>
      <c r="U758" s="2"/>
      <c r="V758" s="2"/>
      <c r="W758" s="2"/>
      <c r="X758" s="2"/>
      <c r="Y758" s="2"/>
    </row>
    <row r="759" spans="1:25" ht="18.75" customHeight="1" x14ac:dyDescent="0.25">
      <c r="A759" s="3"/>
      <c r="B759" s="2"/>
      <c r="C759" s="3"/>
      <c r="D759" s="4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2"/>
      <c r="T759" s="2"/>
      <c r="U759" s="2"/>
      <c r="V759" s="2"/>
      <c r="W759" s="2"/>
      <c r="X759" s="2"/>
      <c r="Y759" s="2"/>
    </row>
    <row r="760" spans="1:25" ht="18.75" customHeight="1" x14ac:dyDescent="0.25">
      <c r="A760" s="3"/>
      <c r="B760" s="2"/>
      <c r="C760" s="3"/>
      <c r="D760" s="4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2"/>
      <c r="T760" s="2"/>
      <c r="U760" s="2"/>
      <c r="V760" s="2"/>
      <c r="W760" s="2"/>
      <c r="X760" s="2"/>
      <c r="Y760" s="2"/>
    </row>
    <row r="761" spans="1:25" ht="18.75" customHeight="1" x14ac:dyDescent="0.25">
      <c r="A761" s="3"/>
      <c r="B761" s="2"/>
      <c r="C761" s="3"/>
      <c r="D761" s="4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2"/>
      <c r="T761" s="2"/>
      <c r="U761" s="2"/>
      <c r="V761" s="2"/>
      <c r="W761" s="2"/>
      <c r="X761" s="2"/>
      <c r="Y761" s="2"/>
    </row>
    <row r="762" spans="1:25" ht="18.75" customHeight="1" x14ac:dyDescent="0.25">
      <c r="A762" s="3"/>
      <c r="B762" s="2"/>
      <c r="C762" s="3"/>
      <c r="D762" s="4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2"/>
      <c r="T762" s="2"/>
      <c r="U762" s="2"/>
      <c r="V762" s="2"/>
      <c r="W762" s="2"/>
      <c r="X762" s="2"/>
      <c r="Y762" s="2"/>
    </row>
    <row r="763" spans="1:25" ht="18.75" customHeight="1" x14ac:dyDescent="0.25">
      <c r="A763" s="3"/>
      <c r="B763" s="2"/>
      <c r="C763" s="3"/>
      <c r="D763" s="4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2"/>
      <c r="T763" s="2"/>
      <c r="U763" s="2"/>
      <c r="V763" s="2"/>
      <c r="W763" s="2"/>
      <c r="X763" s="2"/>
      <c r="Y763" s="2"/>
    </row>
    <row r="764" spans="1:25" ht="18.75" customHeight="1" x14ac:dyDescent="0.25">
      <c r="A764" s="3"/>
      <c r="B764" s="2"/>
      <c r="C764" s="3"/>
      <c r="D764" s="4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2"/>
      <c r="T764" s="2"/>
      <c r="U764" s="2"/>
      <c r="V764" s="2"/>
      <c r="W764" s="2"/>
      <c r="X764" s="2"/>
      <c r="Y764" s="2"/>
    </row>
    <row r="765" spans="1:25" ht="18.75" customHeight="1" x14ac:dyDescent="0.25">
      <c r="A765" s="3"/>
      <c r="B765" s="2"/>
      <c r="C765" s="3"/>
      <c r="D765" s="4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2"/>
      <c r="T765" s="2"/>
      <c r="U765" s="2"/>
      <c r="V765" s="2"/>
      <c r="W765" s="2"/>
      <c r="X765" s="2"/>
      <c r="Y765" s="2"/>
    </row>
    <row r="766" spans="1:25" ht="18.75" customHeight="1" x14ac:dyDescent="0.25">
      <c r="A766" s="3"/>
      <c r="B766" s="2"/>
      <c r="C766" s="3"/>
      <c r="D766" s="4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2"/>
      <c r="T766" s="2"/>
      <c r="U766" s="2"/>
      <c r="V766" s="2"/>
      <c r="W766" s="2"/>
      <c r="X766" s="2"/>
      <c r="Y766" s="2"/>
    </row>
    <row r="767" spans="1:25" ht="18.75" customHeight="1" x14ac:dyDescent="0.25">
      <c r="A767" s="3"/>
      <c r="B767" s="2"/>
      <c r="C767" s="3"/>
      <c r="D767" s="4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2"/>
      <c r="T767" s="2"/>
      <c r="U767" s="2"/>
      <c r="V767" s="2"/>
      <c r="W767" s="2"/>
      <c r="X767" s="2"/>
      <c r="Y767" s="2"/>
    </row>
    <row r="768" spans="1:25" ht="18.75" customHeight="1" x14ac:dyDescent="0.25">
      <c r="A768" s="3"/>
      <c r="B768" s="2"/>
      <c r="C768" s="3"/>
      <c r="D768" s="4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2"/>
      <c r="T768" s="2"/>
      <c r="U768" s="2"/>
      <c r="V768" s="2"/>
      <c r="W768" s="2"/>
      <c r="X768" s="2"/>
      <c r="Y768" s="2"/>
    </row>
    <row r="769" spans="1:25" ht="18.75" customHeight="1" x14ac:dyDescent="0.25">
      <c r="A769" s="3"/>
      <c r="B769" s="2"/>
      <c r="C769" s="3"/>
      <c r="D769" s="4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2"/>
      <c r="T769" s="2"/>
      <c r="U769" s="2"/>
      <c r="V769" s="2"/>
      <c r="W769" s="2"/>
      <c r="X769" s="2"/>
      <c r="Y769" s="2"/>
    </row>
    <row r="770" spans="1:25" ht="18.75" customHeight="1" x14ac:dyDescent="0.25">
      <c r="A770" s="3"/>
      <c r="B770" s="2"/>
      <c r="C770" s="3"/>
      <c r="D770" s="4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2"/>
      <c r="T770" s="2"/>
      <c r="U770" s="2"/>
      <c r="V770" s="2"/>
      <c r="W770" s="2"/>
      <c r="X770" s="2"/>
      <c r="Y770" s="2"/>
    </row>
    <row r="771" spans="1:25" ht="18.75" customHeight="1" x14ac:dyDescent="0.25">
      <c r="A771" s="3"/>
      <c r="B771" s="2"/>
      <c r="C771" s="3"/>
      <c r="D771" s="4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2"/>
      <c r="T771" s="2"/>
      <c r="U771" s="2"/>
      <c r="V771" s="2"/>
      <c r="W771" s="2"/>
      <c r="X771" s="2"/>
      <c r="Y771" s="2"/>
    </row>
    <row r="772" spans="1:25" ht="18.75" customHeight="1" x14ac:dyDescent="0.25">
      <c r="A772" s="3"/>
      <c r="B772" s="2"/>
      <c r="C772" s="3"/>
      <c r="D772" s="4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2"/>
      <c r="T772" s="2"/>
      <c r="U772" s="2"/>
      <c r="V772" s="2"/>
      <c r="W772" s="2"/>
      <c r="X772" s="2"/>
      <c r="Y772" s="2"/>
    </row>
    <row r="773" spans="1:25" ht="18.75" customHeight="1" x14ac:dyDescent="0.25">
      <c r="A773" s="3"/>
      <c r="B773" s="2"/>
      <c r="C773" s="3"/>
      <c r="D773" s="4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2"/>
      <c r="T773" s="2"/>
      <c r="U773" s="2"/>
      <c r="V773" s="2"/>
      <c r="W773" s="2"/>
      <c r="X773" s="2"/>
      <c r="Y773" s="2"/>
    </row>
    <row r="774" spans="1:25" ht="18.75" customHeight="1" x14ac:dyDescent="0.25">
      <c r="A774" s="3"/>
      <c r="B774" s="2"/>
      <c r="C774" s="3"/>
      <c r="D774" s="4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2"/>
      <c r="T774" s="2"/>
      <c r="U774" s="2"/>
      <c r="V774" s="2"/>
      <c r="W774" s="2"/>
      <c r="X774" s="2"/>
      <c r="Y774" s="2"/>
    </row>
    <row r="775" spans="1:25" ht="18.75" customHeight="1" x14ac:dyDescent="0.25">
      <c r="A775" s="3"/>
      <c r="B775" s="2"/>
      <c r="C775" s="3"/>
      <c r="D775" s="4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2"/>
      <c r="T775" s="2"/>
      <c r="U775" s="2"/>
      <c r="V775" s="2"/>
      <c r="W775" s="2"/>
      <c r="X775" s="2"/>
      <c r="Y775" s="2"/>
    </row>
    <row r="776" spans="1:25" ht="18.75" customHeight="1" x14ac:dyDescent="0.25">
      <c r="A776" s="3"/>
      <c r="B776" s="2"/>
      <c r="C776" s="3"/>
      <c r="D776" s="4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2"/>
      <c r="T776" s="2"/>
      <c r="U776" s="2"/>
      <c r="V776" s="2"/>
      <c r="W776" s="2"/>
      <c r="X776" s="2"/>
      <c r="Y776" s="2"/>
    </row>
    <row r="777" spans="1:25" ht="18.75" customHeight="1" x14ac:dyDescent="0.25">
      <c r="A777" s="3"/>
      <c r="B777" s="2"/>
      <c r="C777" s="3"/>
      <c r="D777" s="4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2"/>
      <c r="T777" s="2"/>
      <c r="U777" s="2"/>
      <c r="V777" s="2"/>
      <c r="W777" s="2"/>
      <c r="X777" s="2"/>
      <c r="Y777" s="2"/>
    </row>
    <row r="778" spans="1:25" ht="18.75" customHeight="1" x14ac:dyDescent="0.25">
      <c r="A778" s="3"/>
      <c r="B778" s="2"/>
      <c r="C778" s="3"/>
      <c r="D778" s="4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2"/>
      <c r="T778" s="2"/>
      <c r="U778" s="2"/>
      <c r="V778" s="2"/>
      <c r="W778" s="2"/>
      <c r="X778" s="2"/>
      <c r="Y778" s="2"/>
    </row>
    <row r="779" spans="1:25" ht="18.75" customHeight="1" x14ac:dyDescent="0.25">
      <c r="A779" s="3"/>
      <c r="B779" s="2"/>
      <c r="C779" s="3"/>
      <c r="D779" s="4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2"/>
      <c r="T779" s="2"/>
      <c r="U779" s="2"/>
      <c r="V779" s="2"/>
      <c r="W779" s="2"/>
      <c r="X779" s="2"/>
      <c r="Y779" s="2"/>
    </row>
    <row r="780" spans="1:25" ht="18.75" customHeight="1" x14ac:dyDescent="0.25">
      <c r="A780" s="3"/>
      <c r="B780" s="2"/>
      <c r="C780" s="3"/>
      <c r="D780" s="4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2"/>
      <c r="T780" s="2"/>
      <c r="U780" s="2"/>
      <c r="V780" s="2"/>
      <c r="W780" s="2"/>
      <c r="X780" s="2"/>
      <c r="Y780" s="2"/>
    </row>
    <row r="781" spans="1:25" ht="18.75" customHeight="1" x14ac:dyDescent="0.25">
      <c r="A781" s="3"/>
      <c r="B781" s="2"/>
      <c r="C781" s="3"/>
      <c r="D781" s="4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2"/>
      <c r="T781" s="2"/>
      <c r="U781" s="2"/>
      <c r="V781" s="2"/>
      <c r="W781" s="2"/>
      <c r="X781" s="2"/>
      <c r="Y781" s="2"/>
    </row>
    <row r="782" spans="1:25" ht="18.75" customHeight="1" x14ac:dyDescent="0.25">
      <c r="A782" s="3"/>
      <c r="B782" s="2"/>
      <c r="C782" s="3"/>
      <c r="D782" s="4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2"/>
      <c r="T782" s="2"/>
      <c r="U782" s="2"/>
      <c r="V782" s="2"/>
      <c r="W782" s="2"/>
      <c r="X782" s="2"/>
      <c r="Y782" s="2"/>
    </row>
    <row r="783" spans="1:25" ht="18.75" customHeight="1" x14ac:dyDescent="0.25">
      <c r="A783" s="3"/>
      <c r="B783" s="2"/>
      <c r="C783" s="3"/>
      <c r="D783" s="4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2"/>
      <c r="T783" s="2"/>
      <c r="U783" s="2"/>
      <c r="V783" s="2"/>
      <c r="W783" s="2"/>
      <c r="X783" s="2"/>
      <c r="Y783" s="2"/>
    </row>
    <row r="784" spans="1:25" ht="18.75" customHeight="1" x14ac:dyDescent="0.25">
      <c r="A784" s="3"/>
      <c r="B784" s="2"/>
      <c r="C784" s="3"/>
      <c r="D784" s="4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2"/>
      <c r="T784" s="2"/>
      <c r="U784" s="2"/>
      <c r="V784" s="2"/>
      <c r="W784" s="2"/>
      <c r="X784" s="2"/>
      <c r="Y784" s="2"/>
    </row>
    <row r="785" spans="1:25" ht="18.75" customHeight="1" x14ac:dyDescent="0.25">
      <c r="A785" s="3"/>
      <c r="B785" s="2"/>
      <c r="C785" s="3"/>
      <c r="D785" s="4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2"/>
      <c r="T785" s="2"/>
      <c r="U785" s="2"/>
      <c r="V785" s="2"/>
      <c r="W785" s="2"/>
      <c r="X785" s="2"/>
      <c r="Y785" s="2"/>
    </row>
    <row r="786" spans="1:25" ht="18.75" customHeight="1" x14ac:dyDescent="0.25">
      <c r="A786" s="3"/>
      <c r="B786" s="2"/>
      <c r="C786" s="3"/>
      <c r="D786" s="4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2"/>
      <c r="T786" s="2"/>
      <c r="U786" s="2"/>
      <c r="V786" s="2"/>
      <c r="W786" s="2"/>
      <c r="X786" s="2"/>
      <c r="Y786" s="2"/>
    </row>
    <row r="787" spans="1:25" ht="18.75" customHeight="1" x14ac:dyDescent="0.25">
      <c r="A787" s="3"/>
      <c r="B787" s="2"/>
      <c r="C787" s="3"/>
      <c r="D787" s="4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2"/>
      <c r="T787" s="2"/>
      <c r="U787" s="2"/>
      <c r="V787" s="2"/>
      <c r="W787" s="2"/>
      <c r="X787" s="2"/>
      <c r="Y787" s="2"/>
    </row>
    <row r="788" spans="1:25" ht="18.75" customHeight="1" x14ac:dyDescent="0.25">
      <c r="A788" s="3"/>
      <c r="B788" s="2"/>
      <c r="C788" s="3"/>
      <c r="D788" s="4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2"/>
      <c r="T788" s="2"/>
      <c r="U788" s="2"/>
      <c r="V788" s="2"/>
      <c r="W788" s="2"/>
      <c r="X788" s="2"/>
      <c r="Y788" s="2"/>
    </row>
    <row r="789" spans="1:25" ht="18.75" customHeight="1" x14ac:dyDescent="0.25">
      <c r="A789" s="3"/>
      <c r="B789" s="2"/>
      <c r="C789" s="3"/>
      <c r="D789" s="4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2"/>
      <c r="T789" s="2"/>
      <c r="U789" s="2"/>
      <c r="V789" s="2"/>
      <c r="W789" s="2"/>
      <c r="X789" s="2"/>
      <c r="Y789" s="2"/>
    </row>
    <row r="790" spans="1:25" ht="18.75" customHeight="1" x14ac:dyDescent="0.25">
      <c r="A790" s="3"/>
      <c r="B790" s="2"/>
      <c r="C790" s="3"/>
      <c r="D790" s="4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2"/>
      <c r="T790" s="2"/>
      <c r="U790" s="2"/>
      <c r="V790" s="2"/>
      <c r="W790" s="2"/>
      <c r="X790" s="2"/>
      <c r="Y790" s="2"/>
    </row>
    <row r="791" spans="1:25" ht="18.75" customHeight="1" x14ac:dyDescent="0.25">
      <c r="A791" s="3"/>
      <c r="B791" s="2"/>
      <c r="C791" s="3"/>
      <c r="D791" s="4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2"/>
      <c r="T791" s="2"/>
      <c r="U791" s="2"/>
      <c r="V791" s="2"/>
      <c r="W791" s="2"/>
      <c r="X791" s="2"/>
      <c r="Y791" s="2"/>
    </row>
    <row r="792" spans="1:25" ht="18.75" customHeight="1" x14ac:dyDescent="0.25">
      <c r="A792" s="3"/>
      <c r="B792" s="2"/>
      <c r="C792" s="3"/>
      <c r="D792" s="4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2"/>
      <c r="T792" s="2"/>
      <c r="U792" s="2"/>
      <c r="V792" s="2"/>
      <c r="W792" s="2"/>
      <c r="X792" s="2"/>
      <c r="Y792" s="2"/>
    </row>
    <row r="793" spans="1:25" ht="18.75" customHeight="1" x14ac:dyDescent="0.25">
      <c r="A793" s="3"/>
      <c r="B793" s="2"/>
      <c r="C793" s="3"/>
      <c r="D793" s="4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2"/>
      <c r="T793" s="2"/>
      <c r="U793" s="2"/>
      <c r="V793" s="2"/>
      <c r="W793" s="2"/>
      <c r="X793" s="2"/>
      <c r="Y793" s="2"/>
    </row>
    <row r="794" spans="1:25" ht="18.75" customHeight="1" x14ac:dyDescent="0.25">
      <c r="A794" s="3"/>
      <c r="B794" s="2"/>
      <c r="C794" s="3"/>
      <c r="D794" s="4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2"/>
      <c r="T794" s="2"/>
      <c r="U794" s="2"/>
      <c r="V794" s="2"/>
      <c r="W794" s="2"/>
      <c r="X794" s="2"/>
      <c r="Y794" s="2"/>
    </row>
    <row r="795" spans="1:25" ht="18.75" customHeight="1" x14ac:dyDescent="0.25">
      <c r="A795" s="3"/>
      <c r="B795" s="2"/>
      <c r="C795" s="3"/>
      <c r="D795" s="4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2"/>
      <c r="T795" s="2"/>
      <c r="U795" s="2"/>
      <c r="V795" s="2"/>
      <c r="W795" s="2"/>
      <c r="X795" s="2"/>
      <c r="Y795" s="2"/>
    </row>
    <row r="796" spans="1:25" ht="18.75" customHeight="1" x14ac:dyDescent="0.25">
      <c r="A796" s="3"/>
      <c r="B796" s="2"/>
      <c r="C796" s="3"/>
      <c r="D796" s="4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2"/>
      <c r="T796" s="2"/>
      <c r="U796" s="2"/>
      <c r="V796" s="2"/>
      <c r="W796" s="2"/>
      <c r="X796" s="2"/>
      <c r="Y796" s="2"/>
    </row>
    <row r="797" spans="1:25" ht="18.75" customHeight="1" x14ac:dyDescent="0.25">
      <c r="A797" s="3"/>
      <c r="B797" s="2"/>
      <c r="C797" s="3"/>
      <c r="D797" s="4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2"/>
      <c r="T797" s="2"/>
      <c r="U797" s="2"/>
      <c r="V797" s="2"/>
      <c r="W797" s="2"/>
      <c r="X797" s="2"/>
      <c r="Y797" s="2"/>
    </row>
    <row r="798" spans="1:25" ht="18.75" customHeight="1" x14ac:dyDescent="0.25">
      <c r="A798" s="3"/>
      <c r="B798" s="2"/>
      <c r="C798" s="3"/>
      <c r="D798" s="4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2"/>
      <c r="T798" s="2"/>
      <c r="U798" s="2"/>
      <c r="V798" s="2"/>
      <c r="W798" s="2"/>
      <c r="X798" s="2"/>
      <c r="Y798" s="2"/>
    </row>
    <row r="799" spans="1:25" ht="18.75" customHeight="1" x14ac:dyDescent="0.25">
      <c r="A799" s="3"/>
      <c r="B799" s="2"/>
      <c r="C799" s="3"/>
      <c r="D799" s="4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2"/>
      <c r="T799" s="2"/>
      <c r="U799" s="2"/>
      <c r="V799" s="2"/>
      <c r="W799" s="2"/>
      <c r="X799" s="2"/>
      <c r="Y799" s="2"/>
    </row>
    <row r="800" spans="1:25" ht="18.75" customHeight="1" x14ac:dyDescent="0.25">
      <c r="A800" s="3"/>
      <c r="B800" s="2"/>
      <c r="C800" s="3"/>
      <c r="D800" s="4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2"/>
      <c r="T800" s="2"/>
      <c r="U800" s="2"/>
      <c r="V800" s="2"/>
      <c r="W800" s="2"/>
      <c r="X800" s="2"/>
      <c r="Y800" s="2"/>
    </row>
    <row r="801" spans="1:25" ht="18.75" customHeight="1" x14ac:dyDescent="0.25">
      <c r="A801" s="3"/>
      <c r="B801" s="2"/>
      <c r="C801" s="3"/>
      <c r="D801" s="4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2"/>
      <c r="T801" s="2"/>
      <c r="U801" s="2"/>
      <c r="V801" s="2"/>
      <c r="W801" s="2"/>
      <c r="X801" s="2"/>
      <c r="Y801" s="2"/>
    </row>
    <row r="802" spans="1:25" ht="18.75" customHeight="1" x14ac:dyDescent="0.25">
      <c r="A802" s="3"/>
      <c r="B802" s="2"/>
      <c r="C802" s="3"/>
      <c r="D802" s="4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2"/>
      <c r="T802" s="2"/>
      <c r="U802" s="2"/>
      <c r="V802" s="2"/>
      <c r="W802" s="2"/>
      <c r="X802" s="2"/>
      <c r="Y802" s="2"/>
    </row>
    <row r="803" spans="1:25" ht="18.75" customHeight="1" x14ac:dyDescent="0.25">
      <c r="A803" s="3"/>
      <c r="B803" s="2"/>
      <c r="C803" s="3"/>
      <c r="D803" s="4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2"/>
      <c r="T803" s="2"/>
      <c r="U803" s="2"/>
      <c r="V803" s="2"/>
      <c r="W803" s="2"/>
      <c r="X803" s="2"/>
      <c r="Y803" s="2"/>
    </row>
    <row r="804" spans="1:25" ht="18.75" customHeight="1" x14ac:dyDescent="0.25">
      <c r="A804" s="3"/>
      <c r="B804" s="2"/>
      <c r="C804" s="3"/>
      <c r="D804" s="4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2"/>
      <c r="T804" s="2"/>
      <c r="U804" s="2"/>
      <c r="V804" s="2"/>
      <c r="W804" s="2"/>
      <c r="X804" s="2"/>
      <c r="Y804" s="2"/>
    </row>
    <row r="805" spans="1:25" ht="18.75" customHeight="1" x14ac:dyDescent="0.25">
      <c r="A805" s="3"/>
      <c r="B805" s="2"/>
      <c r="C805" s="3"/>
      <c r="D805" s="4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2"/>
      <c r="T805" s="2"/>
      <c r="U805" s="2"/>
      <c r="V805" s="2"/>
      <c r="W805" s="2"/>
      <c r="X805" s="2"/>
      <c r="Y805" s="2"/>
    </row>
    <row r="806" spans="1:25" ht="18.75" customHeight="1" x14ac:dyDescent="0.25">
      <c r="A806" s="3"/>
      <c r="B806" s="2"/>
      <c r="C806" s="3"/>
      <c r="D806" s="4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2"/>
      <c r="T806" s="2"/>
      <c r="U806" s="2"/>
      <c r="V806" s="2"/>
      <c r="W806" s="2"/>
      <c r="X806" s="2"/>
      <c r="Y806" s="2"/>
    </row>
    <row r="807" spans="1:25" ht="18.75" customHeight="1" x14ac:dyDescent="0.25">
      <c r="A807" s="3"/>
      <c r="B807" s="2"/>
      <c r="C807" s="3"/>
      <c r="D807" s="4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2"/>
      <c r="T807" s="2"/>
      <c r="U807" s="2"/>
      <c r="V807" s="2"/>
      <c r="W807" s="2"/>
      <c r="X807" s="2"/>
      <c r="Y807" s="2"/>
    </row>
    <row r="808" spans="1:25" ht="18.75" customHeight="1" x14ac:dyDescent="0.25">
      <c r="A808" s="3"/>
      <c r="B808" s="2"/>
      <c r="C808" s="3"/>
      <c r="D808" s="4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2"/>
      <c r="T808" s="2"/>
      <c r="U808" s="2"/>
      <c r="V808" s="2"/>
      <c r="W808" s="2"/>
      <c r="X808" s="2"/>
      <c r="Y808" s="2"/>
    </row>
    <row r="809" spans="1:25" ht="18.75" customHeight="1" x14ac:dyDescent="0.25">
      <c r="A809" s="3"/>
      <c r="B809" s="2"/>
      <c r="C809" s="3"/>
      <c r="D809" s="4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2"/>
      <c r="T809" s="2"/>
      <c r="U809" s="2"/>
      <c r="V809" s="2"/>
      <c r="W809" s="2"/>
      <c r="X809" s="2"/>
      <c r="Y809" s="2"/>
    </row>
    <row r="810" spans="1:25" ht="18.75" customHeight="1" x14ac:dyDescent="0.25">
      <c r="A810" s="3"/>
      <c r="B810" s="2"/>
      <c r="C810" s="3"/>
      <c r="D810" s="4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2"/>
      <c r="T810" s="2"/>
      <c r="U810" s="2"/>
      <c r="V810" s="2"/>
      <c r="W810" s="2"/>
      <c r="X810" s="2"/>
      <c r="Y810" s="2"/>
    </row>
    <row r="811" spans="1:25" ht="18.75" customHeight="1" x14ac:dyDescent="0.25">
      <c r="A811" s="3"/>
      <c r="B811" s="2"/>
      <c r="C811" s="3"/>
      <c r="D811" s="4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2"/>
      <c r="T811" s="2"/>
      <c r="U811" s="2"/>
      <c r="V811" s="2"/>
      <c r="W811" s="2"/>
      <c r="X811" s="2"/>
      <c r="Y811" s="2"/>
    </row>
    <row r="812" spans="1:25" ht="18.75" customHeight="1" x14ac:dyDescent="0.25">
      <c r="A812" s="3"/>
      <c r="B812" s="2"/>
      <c r="C812" s="3"/>
      <c r="D812" s="4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2"/>
      <c r="T812" s="2"/>
      <c r="U812" s="2"/>
      <c r="V812" s="2"/>
      <c r="W812" s="2"/>
      <c r="X812" s="2"/>
      <c r="Y812" s="2"/>
    </row>
    <row r="813" spans="1:25" ht="18.75" customHeight="1" x14ac:dyDescent="0.25">
      <c r="A813" s="3"/>
      <c r="B813" s="2"/>
      <c r="C813" s="3"/>
      <c r="D813" s="4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2"/>
      <c r="T813" s="2"/>
      <c r="U813" s="2"/>
      <c r="V813" s="2"/>
      <c r="W813" s="2"/>
      <c r="X813" s="2"/>
      <c r="Y813" s="2"/>
    </row>
    <row r="814" spans="1:25" ht="18.75" customHeight="1" x14ac:dyDescent="0.25">
      <c r="A814" s="3"/>
      <c r="B814" s="2"/>
      <c r="C814" s="3"/>
      <c r="D814" s="4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2"/>
      <c r="T814" s="2"/>
      <c r="U814" s="2"/>
      <c r="V814" s="2"/>
      <c r="W814" s="2"/>
      <c r="X814" s="2"/>
      <c r="Y814" s="2"/>
    </row>
    <row r="815" spans="1:25" ht="18.75" customHeight="1" x14ac:dyDescent="0.25">
      <c r="A815" s="3"/>
      <c r="B815" s="2"/>
      <c r="C815" s="3"/>
      <c r="D815" s="4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2"/>
      <c r="T815" s="2"/>
      <c r="U815" s="2"/>
      <c r="V815" s="2"/>
      <c r="W815" s="2"/>
      <c r="X815" s="2"/>
      <c r="Y815" s="2"/>
    </row>
    <row r="816" spans="1:25" ht="18.75" customHeight="1" x14ac:dyDescent="0.25">
      <c r="A816" s="3"/>
      <c r="B816" s="2"/>
      <c r="C816" s="3"/>
      <c r="D816" s="4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2"/>
      <c r="T816" s="2"/>
      <c r="U816" s="2"/>
      <c r="V816" s="2"/>
      <c r="W816" s="2"/>
      <c r="X816" s="2"/>
      <c r="Y816" s="2"/>
    </row>
    <row r="817" spans="1:25" ht="18.75" customHeight="1" x14ac:dyDescent="0.25">
      <c r="A817" s="3"/>
      <c r="B817" s="2"/>
      <c r="C817" s="3"/>
      <c r="D817" s="4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2"/>
      <c r="T817" s="2"/>
      <c r="U817" s="2"/>
      <c r="V817" s="2"/>
      <c r="W817" s="2"/>
      <c r="X817" s="2"/>
      <c r="Y817" s="2"/>
    </row>
    <row r="818" spans="1:25" ht="18.75" customHeight="1" x14ac:dyDescent="0.25">
      <c r="A818" s="3"/>
      <c r="B818" s="2"/>
      <c r="C818" s="3"/>
      <c r="D818" s="4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2"/>
      <c r="T818" s="2"/>
      <c r="U818" s="2"/>
      <c r="V818" s="2"/>
      <c r="W818" s="2"/>
      <c r="X818" s="2"/>
      <c r="Y818" s="2"/>
    </row>
    <row r="819" spans="1:25" ht="18.75" customHeight="1" x14ac:dyDescent="0.25">
      <c r="A819" s="3"/>
      <c r="B819" s="2"/>
      <c r="C819" s="3"/>
      <c r="D819" s="4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2"/>
      <c r="T819" s="2"/>
      <c r="U819" s="2"/>
      <c r="V819" s="2"/>
      <c r="W819" s="2"/>
      <c r="X819" s="2"/>
      <c r="Y819" s="2"/>
    </row>
    <row r="820" spans="1:25" ht="18.75" customHeight="1" x14ac:dyDescent="0.25">
      <c r="A820" s="3"/>
      <c r="B820" s="2"/>
      <c r="C820" s="3"/>
      <c r="D820" s="4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2"/>
      <c r="T820" s="2"/>
      <c r="U820" s="2"/>
      <c r="V820" s="2"/>
      <c r="W820" s="2"/>
      <c r="X820" s="2"/>
      <c r="Y820" s="2"/>
    </row>
    <row r="821" spans="1:25" ht="18.75" customHeight="1" x14ac:dyDescent="0.25">
      <c r="A821" s="3"/>
      <c r="B821" s="2"/>
      <c r="C821" s="3"/>
      <c r="D821" s="4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2"/>
      <c r="T821" s="2"/>
      <c r="U821" s="2"/>
      <c r="V821" s="2"/>
      <c r="W821" s="2"/>
      <c r="X821" s="2"/>
      <c r="Y821" s="2"/>
    </row>
    <row r="822" spans="1:25" ht="18.75" customHeight="1" x14ac:dyDescent="0.25">
      <c r="A822" s="3"/>
      <c r="B822" s="2"/>
      <c r="C822" s="3"/>
      <c r="D822" s="4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2"/>
      <c r="T822" s="2"/>
      <c r="U822" s="2"/>
      <c r="V822" s="2"/>
      <c r="W822" s="2"/>
      <c r="X822" s="2"/>
      <c r="Y822" s="2"/>
    </row>
    <row r="823" spans="1:25" ht="18.75" customHeight="1" x14ac:dyDescent="0.25">
      <c r="A823" s="3"/>
      <c r="B823" s="2"/>
      <c r="C823" s="3"/>
      <c r="D823" s="4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2"/>
      <c r="T823" s="2"/>
      <c r="U823" s="2"/>
      <c r="V823" s="2"/>
      <c r="W823" s="2"/>
      <c r="X823" s="2"/>
      <c r="Y823" s="2"/>
    </row>
    <row r="824" spans="1:25" ht="18.75" customHeight="1" x14ac:dyDescent="0.25">
      <c r="A824" s="3"/>
      <c r="B824" s="2"/>
      <c r="C824" s="3"/>
      <c r="D824" s="4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2"/>
      <c r="T824" s="2"/>
      <c r="U824" s="2"/>
      <c r="V824" s="2"/>
      <c r="W824" s="2"/>
      <c r="X824" s="2"/>
      <c r="Y824" s="2"/>
    </row>
    <row r="825" spans="1:25" ht="18.75" customHeight="1" x14ac:dyDescent="0.25">
      <c r="A825" s="3"/>
      <c r="B825" s="2"/>
      <c r="C825" s="3"/>
      <c r="D825" s="4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2"/>
      <c r="T825" s="2"/>
      <c r="U825" s="2"/>
      <c r="V825" s="2"/>
      <c r="W825" s="2"/>
      <c r="X825" s="2"/>
      <c r="Y825" s="2"/>
    </row>
    <row r="826" spans="1:25" ht="18.75" customHeight="1" x14ac:dyDescent="0.25">
      <c r="A826" s="3"/>
      <c r="B826" s="2"/>
      <c r="C826" s="3"/>
      <c r="D826" s="4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2"/>
      <c r="T826" s="2"/>
      <c r="U826" s="2"/>
      <c r="V826" s="2"/>
      <c r="W826" s="2"/>
      <c r="X826" s="2"/>
      <c r="Y826" s="2"/>
    </row>
    <row r="827" spans="1:25" ht="18.75" customHeight="1" x14ac:dyDescent="0.25">
      <c r="A827" s="3"/>
      <c r="B827" s="2"/>
      <c r="C827" s="3"/>
      <c r="D827" s="4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2"/>
      <c r="T827" s="2"/>
      <c r="U827" s="2"/>
      <c r="V827" s="2"/>
      <c r="W827" s="2"/>
      <c r="X827" s="2"/>
      <c r="Y827" s="2"/>
    </row>
    <row r="828" spans="1:25" ht="18.75" customHeight="1" x14ac:dyDescent="0.25">
      <c r="A828" s="3"/>
      <c r="B828" s="2"/>
      <c r="C828" s="3"/>
      <c r="D828" s="4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2"/>
      <c r="T828" s="2"/>
      <c r="U828" s="2"/>
      <c r="V828" s="2"/>
      <c r="W828" s="2"/>
      <c r="X828" s="2"/>
      <c r="Y828" s="2"/>
    </row>
    <row r="829" spans="1:25" ht="18.75" customHeight="1" x14ac:dyDescent="0.25">
      <c r="A829" s="3"/>
      <c r="B829" s="2"/>
      <c r="C829" s="3"/>
      <c r="D829" s="4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2"/>
      <c r="T829" s="2"/>
      <c r="U829" s="2"/>
      <c r="V829" s="2"/>
      <c r="W829" s="2"/>
      <c r="X829" s="2"/>
      <c r="Y829" s="2"/>
    </row>
    <row r="830" spans="1:25" ht="18.75" customHeight="1" x14ac:dyDescent="0.25">
      <c r="A830" s="3"/>
      <c r="B830" s="2"/>
      <c r="C830" s="3"/>
      <c r="D830" s="4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2"/>
      <c r="T830" s="2"/>
      <c r="U830" s="2"/>
      <c r="V830" s="2"/>
      <c r="W830" s="2"/>
      <c r="X830" s="2"/>
      <c r="Y830" s="2"/>
    </row>
    <row r="831" spans="1:25" ht="18.75" customHeight="1" x14ac:dyDescent="0.25">
      <c r="A831" s="3"/>
      <c r="B831" s="2"/>
      <c r="C831" s="3"/>
      <c r="D831" s="4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2"/>
      <c r="T831" s="2"/>
      <c r="U831" s="2"/>
      <c r="V831" s="2"/>
      <c r="W831" s="2"/>
      <c r="X831" s="2"/>
      <c r="Y831" s="2"/>
    </row>
    <row r="832" spans="1:25" ht="18.75" customHeight="1" x14ac:dyDescent="0.25">
      <c r="A832" s="3"/>
      <c r="B832" s="2"/>
      <c r="C832" s="3"/>
      <c r="D832" s="4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2"/>
      <c r="T832" s="2"/>
      <c r="U832" s="2"/>
      <c r="V832" s="2"/>
      <c r="W832" s="2"/>
      <c r="X832" s="2"/>
      <c r="Y832" s="2"/>
    </row>
    <row r="833" spans="1:25" ht="18.75" customHeight="1" x14ac:dyDescent="0.25">
      <c r="A833" s="3"/>
      <c r="B833" s="2"/>
      <c r="C833" s="3"/>
      <c r="D833" s="4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2"/>
      <c r="T833" s="2"/>
      <c r="U833" s="2"/>
      <c r="V833" s="2"/>
      <c r="W833" s="2"/>
      <c r="X833" s="2"/>
      <c r="Y833" s="2"/>
    </row>
    <row r="834" spans="1:25" ht="18.75" customHeight="1" x14ac:dyDescent="0.25">
      <c r="A834" s="3"/>
      <c r="B834" s="2"/>
      <c r="C834" s="3"/>
      <c r="D834" s="4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2"/>
      <c r="T834" s="2"/>
      <c r="U834" s="2"/>
      <c r="V834" s="2"/>
      <c r="W834" s="2"/>
      <c r="X834" s="2"/>
      <c r="Y834" s="2"/>
    </row>
    <row r="835" spans="1:25" ht="18.75" customHeight="1" x14ac:dyDescent="0.25">
      <c r="A835" s="3"/>
      <c r="B835" s="2"/>
      <c r="C835" s="3"/>
      <c r="D835" s="4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2"/>
      <c r="T835" s="2"/>
      <c r="U835" s="2"/>
      <c r="V835" s="2"/>
      <c r="W835" s="2"/>
      <c r="X835" s="2"/>
      <c r="Y835" s="2"/>
    </row>
    <row r="836" spans="1:25" ht="18.75" customHeight="1" x14ac:dyDescent="0.25">
      <c r="A836" s="3"/>
      <c r="B836" s="2"/>
      <c r="C836" s="3"/>
      <c r="D836" s="4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2"/>
      <c r="T836" s="2"/>
      <c r="U836" s="2"/>
      <c r="V836" s="2"/>
      <c r="W836" s="2"/>
      <c r="X836" s="2"/>
      <c r="Y836" s="2"/>
    </row>
    <row r="837" spans="1:25" ht="18.75" customHeight="1" x14ac:dyDescent="0.25">
      <c r="A837" s="3"/>
      <c r="B837" s="2"/>
      <c r="C837" s="3"/>
      <c r="D837" s="4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2"/>
      <c r="T837" s="2"/>
      <c r="U837" s="2"/>
      <c r="V837" s="2"/>
      <c r="W837" s="2"/>
      <c r="X837" s="2"/>
      <c r="Y837" s="2"/>
    </row>
    <row r="838" spans="1:25" ht="18.75" customHeight="1" x14ac:dyDescent="0.25">
      <c r="A838" s="3"/>
      <c r="B838" s="2"/>
      <c r="C838" s="3"/>
      <c r="D838" s="4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2"/>
      <c r="T838" s="2"/>
      <c r="U838" s="2"/>
      <c r="V838" s="2"/>
      <c r="W838" s="2"/>
      <c r="X838" s="2"/>
      <c r="Y838" s="2"/>
    </row>
    <row r="839" spans="1:25" ht="18.75" customHeight="1" x14ac:dyDescent="0.25">
      <c r="A839" s="3"/>
      <c r="B839" s="2"/>
      <c r="C839" s="3"/>
      <c r="D839" s="4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2"/>
      <c r="T839" s="2"/>
      <c r="U839" s="2"/>
      <c r="V839" s="2"/>
      <c r="W839" s="2"/>
      <c r="X839" s="2"/>
      <c r="Y839" s="2"/>
    </row>
    <row r="840" spans="1:25" ht="18.75" customHeight="1" x14ac:dyDescent="0.25">
      <c r="A840" s="3"/>
      <c r="B840" s="2"/>
      <c r="C840" s="3"/>
      <c r="D840" s="4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2"/>
      <c r="T840" s="2"/>
      <c r="U840" s="2"/>
      <c r="V840" s="2"/>
      <c r="W840" s="2"/>
      <c r="X840" s="2"/>
      <c r="Y840" s="2"/>
    </row>
    <row r="841" spans="1:25" ht="18.75" customHeight="1" x14ac:dyDescent="0.25">
      <c r="A841" s="3"/>
      <c r="B841" s="2"/>
      <c r="C841" s="3"/>
      <c r="D841" s="4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2"/>
      <c r="T841" s="2"/>
      <c r="U841" s="2"/>
      <c r="V841" s="2"/>
      <c r="W841" s="2"/>
      <c r="X841" s="2"/>
      <c r="Y841" s="2"/>
    </row>
    <row r="842" spans="1:25" ht="18.75" customHeight="1" x14ac:dyDescent="0.25">
      <c r="A842" s="3"/>
      <c r="B842" s="2"/>
      <c r="C842" s="3"/>
      <c r="D842" s="4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2"/>
      <c r="T842" s="2"/>
      <c r="U842" s="2"/>
      <c r="V842" s="2"/>
      <c r="W842" s="2"/>
      <c r="X842" s="2"/>
      <c r="Y842" s="2"/>
    </row>
    <row r="843" spans="1:25" ht="18.75" customHeight="1" x14ac:dyDescent="0.25">
      <c r="A843" s="3"/>
      <c r="B843" s="2"/>
      <c r="C843" s="3"/>
      <c r="D843" s="4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2"/>
      <c r="T843" s="2"/>
      <c r="U843" s="2"/>
      <c r="V843" s="2"/>
      <c r="W843" s="2"/>
      <c r="X843" s="2"/>
      <c r="Y843" s="2"/>
    </row>
    <row r="844" spans="1:25" ht="18.75" customHeight="1" x14ac:dyDescent="0.25">
      <c r="A844" s="3"/>
      <c r="B844" s="2"/>
      <c r="C844" s="3"/>
      <c r="D844" s="4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2"/>
      <c r="T844" s="2"/>
      <c r="U844" s="2"/>
      <c r="V844" s="2"/>
      <c r="W844" s="2"/>
      <c r="X844" s="2"/>
      <c r="Y844" s="2"/>
    </row>
    <row r="845" spans="1:25" ht="18.75" customHeight="1" x14ac:dyDescent="0.25">
      <c r="A845" s="3"/>
      <c r="B845" s="2"/>
      <c r="C845" s="3"/>
      <c r="D845" s="4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2"/>
      <c r="T845" s="2"/>
      <c r="U845" s="2"/>
      <c r="V845" s="2"/>
      <c r="W845" s="2"/>
      <c r="X845" s="2"/>
      <c r="Y845" s="2"/>
    </row>
    <row r="846" spans="1:25" ht="18.75" customHeight="1" x14ac:dyDescent="0.25">
      <c r="A846" s="3"/>
      <c r="B846" s="2"/>
      <c r="C846" s="3"/>
      <c r="D846" s="4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2"/>
      <c r="T846" s="2"/>
      <c r="U846" s="2"/>
      <c r="V846" s="2"/>
      <c r="W846" s="2"/>
      <c r="X846" s="2"/>
      <c r="Y846" s="2"/>
    </row>
    <row r="847" spans="1:25" ht="18.75" customHeight="1" x14ac:dyDescent="0.25">
      <c r="A847" s="3"/>
      <c r="B847" s="2"/>
      <c r="C847" s="3"/>
      <c r="D847" s="4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2"/>
      <c r="T847" s="2"/>
      <c r="U847" s="2"/>
      <c r="V847" s="2"/>
      <c r="W847" s="2"/>
      <c r="X847" s="2"/>
      <c r="Y847" s="2"/>
    </row>
    <row r="848" spans="1:25" ht="18.75" customHeight="1" x14ac:dyDescent="0.25">
      <c r="A848" s="3"/>
      <c r="B848" s="2"/>
      <c r="C848" s="3"/>
      <c r="D848" s="4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2"/>
      <c r="T848" s="2"/>
      <c r="U848" s="2"/>
      <c r="V848" s="2"/>
      <c r="W848" s="2"/>
      <c r="X848" s="2"/>
      <c r="Y848" s="2"/>
    </row>
    <row r="849" spans="1:25" ht="18.75" customHeight="1" x14ac:dyDescent="0.25">
      <c r="A849" s="3"/>
      <c r="B849" s="2"/>
      <c r="C849" s="3"/>
      <c r="D849" s="4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2"/>
      <c r="T849" s="2"/>
      <c r="U849" s="2"/>
      <c r="V849" s="2"/>
      <c r="W849" s="2"/>
      <c r="X849" s="2"/>
      <c r="Y849" s="2"/>
    </row>
    <row r="850" spans="1:25" ht="18.75" customHeight="1" x14ac:dyDescent="0.25">
      <c r="A850" s="3"/>
      <c r="B850" s="2"/>
      <c r="C850" s="3"/>
      <c r="D850" s="4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2"/>
      <c r="T850" s="2"/>
      <c r="U850" s="2"/>
      <c r="V850" s="2"/>
      <c r="W850" s="2"/>
      <c r="X850" s="2"/>
      <c r="Y850" s="2"/>
    </row>
    <row r="851" spans="1:25" ht="18.75" customHeight="1" x14ac:dyDescent="0.25">
      <c r="A851" s="3"/>
      <c r="B851" s="2"/>
      <c r="C851" s="3"/>
      <c r="D851" s="4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2"/>
      <c r="T851" s="2"/>
      <c r="U851" s="2"/>
      <c r="V851" s="2"/>
      <c r="W851" s="2"/>
      <c r="X851" s="2"/>
      <c r="Y851" s="2"/>
    </row>
    <row r="852" spans="1:25" ht="18.75" customHeight="1" x14ac:dyDescent="0.25">
      <c r="A852" s="3"/>
      <c r="B852" s="2"/>
      <c r="C852" s="3"/>
      <c r="D852" s="4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2"/>
      <c r="T852" s="2"/>
      <c r="U852" s="2"/>
      <c r="V852" s="2"/>
      <c r="W852" s="2"/>
      <c r="X852" s="2"/>
      <c r="Y852" s="2"/>
    </row>
    <row r="853" spans="1:25" ht="18.75" customHeight="1" x14ac:dyDescent="0.25">
      <c r="A853" s="3"/>
      <c r="B853" s="2"/>
      <c r="C853" s="3"/>
      <c r="D853" s="4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2"/>
      <c r="T853" s="2"/>
      <c r="U853" s="2"/>
      <c r="V853" s="2"/>
      <c r="W853" s="2"/>
      <c r="X853" s="2"/>
      <c r="Y853" s="2"/>
    </row>
    <row r="854" spans="1:25" ht="18.75" customHeight="1" x14ac:dyDescent="0.25">
      <c r="A854" s="3"/>
      <c r="B854" s="2"/>
      <c r="C854" s="3"/>
      <c r="D854" s="4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2"/>
      <c r="T854" s="2"/>
      <c r="U854" s="2"/>
      <c r="V854" s="2"/>
      <c r="W854" s="2"/>
      <c r="X854" s="2"/>
      <c r="Y854" s="2"/>
    </row>
    <row r="855" spans="1:25" ht="18.75" customHeight="1" x14ac:dyDescent="0.25">
      <c r="A855" s="3"/>
      <c r="B855" s="2"/>
      <c r="C855" s="3"/>
      <c r="D855" s="4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2"/>
      <c r="T855" s="2"/>
      <c r="U855" s="2"/>
      <c r="V855" s="2"/>
      <c r="W855" s="2"/>
      <c r="X855" s="2"/>
      <c r="Y855" s="2"/>
    </row>
    <row r="856" spans="1:25" ht="18.75" customHeight="1" x14ac:dyDescent="0.25">
      <c r="A856" s="3"/>
      <c r="B856" s="2"/>
      <c r="C856" s="3"/>
      <c r="D856" s="4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2"/>
      <c r="T856" s="2"/>
      <c r="U856" s="2"/>
      <c r="V856" s="2"/>
      <c r="W856" s="2"/>
      <c r="X856" s="2"/>
      <c r="Y856" s="2"/>
    </row>
    <row r="857" spans="1:25" ht="18.75" customHeight="1" x14ac:dyDescent="0.25">
      <c r="A857" s="3"/>
      <c r="B857" s="2"/>
      <c r="C857" s="3"/>
      <c r="D857" s="4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2"/>
      <c r="T857" s="2"/>
      <c r="U857" s="2"/>
      <c r="V857" s="2"/>
      <c r="W857" s="2"/>
      <c r="X857" s="2"/>
      <c r="Y857" s="2"/>
    </row>
    <row r="858" spans="1:25" ht="18.75" customHeight="1" x14ac:dyDescent="0.25">
      <c r="A858" s="3"/>
      <c r="B858" s="2"/>
      <c r="C858" s="3"/>
      <c r="D858" s="4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2"/>
      <c r="T858" s="2"/>
      <c r="U858" s="2"/>
      <c r="V858" s="2"/>
      <c r="W858" s="2"/>
      <c r="X858" s="2"/>
      <c r="Y858" s="2"/>
    </row>
    <row r="859" spans="1:25" ht="18.75" customHeight="1" x14ac:dyDescent="0.25">
      <c r="A859" s="3"/>
      <c r="B859" s="2"/>
      <c r="C859" s="3"/>
      <c r="D859" s="4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2"/>
      <c r="T859" s="2"/>
      <c r="U859" s="2"/>
      <c r="V859" s="2"/>
      <c r="W859" s="2"/>
      <c r="X859" s="2"/>
      <c r="Y859" s="2"/>
    </row>
    <row r="860" spans="1:25" ht="18.75" customHeight="1" x14ac:dyDescent="0.25">
      <c r="A860" s="3"/>
      <c r="B860" s="2"/>
      <c r="C860" s="3"/>
      <c r="D860" s="4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2"/>
      <c r="T860" s="2"/>
      <c r="U860" s="2"/>
      <c r="V860" s="2"/>
      <c r="W860" s="2"/>
      <c r="X860" s="2"/>
      <c r="Y860" s="2"/>
    </row>
    <row r="861" spans="1:25" ht="18.75" customHeight="1" x14ac:dyDescent="0.25">
      <c r="A861" s="3"/>
      <c r="B861" s="2"/>
      <c r="C861" s="3"/>
      <c r="D861" s="4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2"/>
      <c r="T861" s="2"/>
      <c r="U861" s="2"/>
      <c r="V861" s="2"/>
      <c r="W861" s="2"/>
      <c r="X861" s="2"/>
      <c r="Y861" s="2"/>
    </row>
    <row r="862" spans="1:25" ht="18.75" customHeight="1" x14ac:dyDescent="0.25">
      <c r="A862" s="3"/>
      <c r="B862" s="2"/>
      <c r="C862" s="3"/>
      <c r="D862" s="4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2"/>
      <c r="T862" s="2"/>
      <c r="U862" s="2"/>
      <c r="V862" s="2"/>
      <c r="W862" s="2"/>
      <c r="X862" s="2"/>
      <c r="Y862" s="2"/>
    </row>
    <row r="863" spans="1:25" ht="18.75" customHeight="1" x14ac:dyDescent="0.25">
      <c r="A863" s="3"/>
      <c r="B863" s="2"/>
      <c r="C863" s="3"/>
      <c r="D863" s="4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2"/>
      <c r="T863" s="2"/>
      <c r="U863" s="2"/>
      <c r="V863" s="2"/>
      <c r="W863" s="2"/>
      <c r="X863" s="2"/>
      <c r="Y863" s="2"/>
    </row>
    <row r="864" spans="1:25" ht="18.75" customHeight="1" x14ac:dyDescent="0.25">
      <c r="A864" s="3"/>
      <c r="B864" s="2"/>
      <c r="C864" s="3"/>
      <c r="D864" s="4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2"/>
      <c r="T864" s="2"/>
      <c r="U864" s="2"/>
      <c r="V864" s="2"/>
      <c r="W864" s="2"/>
      <c r="X864" s="2"/>
      <c r="Y864" s="2"/>
    </row>
    <row r="865" spans="1:25" ht="18.75" customHeight="1" x14ac:dyDescent="0.25">
      <c r="A865" s="3"/>
      <c r="B865" s="2"/>
      <c r="C865" s="3"/>
      <c r="D865" s="4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2"/>
      <c r="T865" s="2"/>
      <c r="U865" s="2"/>
      <c r="V865" s="2"/>
      <c r="W865" s="2"/>
      <c r="X865" s="2"/>
      <c r="Y865" s="2"/>
    </row>
    <row r="866" spans="1:25" ht="18.75" customHeight="1" x14ac:dyDescent="0.25">
      <c r="A866" s="3"/>
      <c r="B866" s="2"/>
      <c r="C866" s="3"/>
      <c r="D866" s="4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2"/>
      <c r="T866" s="2"/>
      <c r="U866" s="2"/>
      <c r="V866" s="2"/>
      <c r="W866" s="2"/>
      <c r="X866" s="2"/>
      <c r="Y866" s="2"/>
    </row>
    <row r="867" spans="1:25" ht="18.75" customHeight="1" x14ac:dyDescent="0.25">
      <c r="A867" s="3"/>
      <c r="B867" s="2"/>
      <c r="C867" s="3"/>
      <c r="D867" s="4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2"/>
      <c r="T867" s="2"/>
      <c r="U867" s="2"/>
      <c r="V867" s="2"/>
      <c r="W867" s="2"/>
      <c r="X867" s="2"/>
      <c r="Y867" s="2"/>
    </row>
    <row r="868" spans="1:25" ht="18.75" customHeight="1" x14ac:dyDescent="0.25">
      <c r="A868" s="3"/>
      <c r="B868" s="2"/>
      <c r="C868" s="3"/>
      <c r="D868" s="4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2"/>
      <c r="T868" s="2"/>
      <c r="U868" s="2"/>
      <c r="V868" s="2"/>
      <c r="W868" s="2"/>
      <c r="X868" s="2"/>
      <c r="Y868" s="2"/>
    </row>
    <row r="869" spans="1:25" ht="18.75" customHeight="1" x14ac:dyDescent="0.25">
      <c r="A869" s="3"/>
      <c r="B869" s="2"/>
      <c r="C869" s="3"/>
      <c r="D869" s="4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2"/>
      <c r="T869" s="2"/>
      <c r="U869" s="2"/>
      <c r="V869" s="2"/>
      <c r="W869" s="2"/>
      <c r="X869" s="2"/>
      <c r="Y869" s="2"/>
    </row>
    <row r="870" spans="1:25" ht="18.75" customHeight="1" x14ac:dyDescent="0.25">
      <c r="A870" s="3"/>
      <c r="B870" s="2"/>
      <c r="C870" s="3"/>
      <c r="D870" s="4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2"/>
      <c r="T870" s="2"/>
      <c r="U870" s="2"/>
      <c r="V870" s="2"/>
      <c r="W870" s="2"/>
      <c r="X870" s="2"/>
      <c r="Y870" s="2"/>
    </row>
    <row r="871" spans="1:25" ht="18.75" customHeight="1" x14ac:dyDescent="0.25">
      <c r="A871" s="3"/>
      <c r="B871" s="2"/>
      <c r="C871" s="3"/>
      <c r="D871" s="4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2"/>
      <c r="T871" s="2"/>
      <c r="U871" s="2"/>
      <c r="V871" s="2"/>
      <c r="W871" s="2"/>
      <c r="X871" s="2"/>
      <c r="Y871" s="2"/>
    </row>
    <row r="872" spans="1:25" ht="18.75" customHeight="1" x14ac:dyDescent="0.25">
      <c r="A872" s="3"/>
      <c r="B872" s="2"/>
      <c r="C872" s="3"/>
      <c r="D872" s="4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2"/>
      <c r="T872" s="2"/>
      <c r="U872" s="2"/>
      <c r="V872" s="2"/>
      <c r="W872" s="2"/>
      <c r="X872" s="2"/>
      <c r="Y872" s="2"/>
    </row>
    <row r="873" spans="1:25" ht="18.75" customHeight="1" x14ac:dyDescent="0.25">
      <c r="A873" s="3"/>
      <c r="B873" s="2"/>
      <c r="C873" s="3"/>
      <c r="D873" s="4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2"/>
      <c r="T873" s="2"/>
      <c r="U873" s="2"/>
      <c r="V873" s="2"/>
      <c r="W873" s="2"/>
      <c r="X873" s="2"/>
      <c r="Y873" s="2"/>
    </row>
    <row r="874" spans="1:25" ht="18.75" customHeight="1" x14ac:dyDescent="0.25">
      <c r="A874" s="3"/>
      <c r="B874" s="2"/>
      <c r="C874" s="3"/>
      <c r="D874" s="4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2"/>
      <c r="T874" s="2"/>
      <c r="U874" s="2"/>
      <c r="V874" s="2"/>
      <c r="W874" s="2"/>
      <c r="X874" s="2"/>
      <c r="Y874" s="2"/>
    </row>
    <row r="875" spans="1:25" ht="18.75" customHeight="1" x14ac:dyDescent="0.25">
      <c r="A875" s="3"/>
      <c r="B875" s="2"/>
      <c r="C875" s="3"/>
      <c r="D875" s="4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2"/>
      <c r="T875" s="2"/>
      <c r="U875" s="2"/>
      <c r="V875" s="2"/>
      <c r="W875" s="2"/>
      <c r="X875" s="2"/>
      <c r="Y875" s="2"/>
    </row>
    <row r="876" spans="1:25" ht="18.75" customHeight="1" x14ac:dyDescent="0.25">
      <c r="A876" s="3"/>
      <c r="B876" s="2"/>
      <c r="C876" s="3"/>
      <c r="D876" s="4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2"/>
      <c r="T876" s="2"/>
      <c r="U876" s="2"/>
      <c r="V876" s="2"/>
      <c r="W876" s="2"/>
      <c r="X876" s="2"/>
      <c r="Y876" s="2"/>
    </row>
    <row r="877" spans="1:25" ht="18.75" customHeight="1" x14ac:dyDescent="0.25">
      <c r="A877" s="3"/>
      <c r="B877" s="2"/>
      <c r="C877" s="3"/>
      <c r="D877" s="4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2"/>
      <c r="T877" s="2"/>
      <c r="U877" s="2"/>
      <c r="V877" s="2"/>
      <c r="W877" s="2"/>
      <c r="X877" s="2"/>
      <c r="Y877" s="2"/>
    </row>
    <row r="878" spans="1:25" ht="18.75" customHeight="1" x14ac:dyDescent="0.25">
      <c r="A878" s="3"/>
      <c r="B878" s="2"/>
      <c r="C878" s="3"/>
      <c r="D878" s="4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2"/>
      <c r="T878" s="2"/>
      <c r="U878" s="2"/>
      <c r="V878" s="2"/>
      <c r="W878" s="2"/>
      <c r="X878" s="2"/>
      <c r="Y878" s="2"/>
    </row>
    <row r="879" spans="1:25" ht="18.75" customHeight="1" x14ac:dyDescent="0.25">
      <c r="A879" s="3"/>
      <c r="B879" s="2"/>
      <c r="C879" s="3"/>
      <c r="D879" s="4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2"/>
      <c r="T879" s="2"/>
      <c r="U879" s="2"/>
      <c r="V879" s="2"/>
      <c r="W879" s="2"/>
      <c r="X879" s="2"/>
      <c r="Y879" s="2"/>
    </row>
    <row r="880" spans="1:25" ht="18.75" customHeight="1" x14ac:dyDescent="0.25">
      <c r="A880" s="3"/>
      <c r="B880" s="2"/>
      <c r="C880" s="3"/>
      <c r="D880" s="4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2"/>
      <c r="T880" s="2"/>
      <c r="U880" s="2"/>
      <c r="V880" s="2"/>
      <c r="W880" s="2"/>
      <c r="X880" s="2"/>
      <c r="Y880" s="2"/>
    </row>
    <row r="881" spans="1:25" ht="18.75" customHeight="1" x14ac:dyDescent="0.25">
      <c r="A881" s="3"/>
      <c r="B881" s="2"/>
      <c r="C881" s="3"/>
      <c r="D881" s="4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2"/>
      <c r="T881" s="2"/>
      <c r="U881" s="2"/>
      <c r="V881" s="2"/>
      <c r="W881" s="2"/>
      <c r="X881" s="2"/>
      <c r="Y881" s="2"/>
    </row>
    <row r="882" spans="1:25" ht="18.75" customHeight="1" x14ac:dyDescent="0.25">
      <c r="A882" s="3"/>
      <c r="B882" s="2"/>
      <c r="C882" s="3"/>
      <c r="D882" s="4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2"/>
      <c r="T882" s="2"/>
      <c r="U882" s="2"/>
      <c r="V882" s="2"/>
      <c r="W882" s="2"/>
      <c r="X882" s="2"/>
      <c r="Y882" s="2"/>
    </row>
    <row r="883" spans="1:25" ht="18.75" customHeight="1" x14ac:dyDescent="0.25">
      <c r="A883" s="3"/>
      <c r="B883" s="2"/>
      <c r="C883" s="3"/>
      <c r="D883" s="4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2"/>
      <c r="T883" s="2"/>
      <c r="U883" s="2"/>
      <c r="V883" s="2"/>
      <c r="W883" s="2"/>
      <c r="X883" s="2"/>
      <c r="Y883" s="2"/>
    </row>
    <row r="884" spans="1:25" ht="18.75" customHeight="1" x14ac:dyDescent="0.25">
      <c r="A884" s="3"/>
      <c r="B884" s="2"/>
      <c r="C884" s="3"/>
      <c r="D884" s="4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2"/>
      <c r="T884" s="2"/>
      <c r="U884" s="2"/>
      <c r="V884" s="2"/>
      <c r="W884" s="2"/>
      <c r="X884" s="2"/>
      <c r="Y884" s="2"/>
    </row>
    <row r="885" spans="1:25" ht="18.75" customHeight="1" x14ac:dyDescent="0.25">
      <c r="A885" s="3"/>
      <c r="B885" s="2"/>
      <c r="C885" s="3"/>
      <c r="D885" s="4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2"/>
      <c r="T885" s="2"/>
      <c r="U885" s="2"/>
      <c r="V885" s="2"/>
      <c r="W885" s="2"/>
      <c r="X885" s="2"/>
      <c r="Y885" s="2"/>
    </row>
    <row r="886" spans="1:25" ht="18.75" customHeight="1" x14ac:dyDescent="0.25">
      <c r="A886" s="3"/>
      <c r="B886" s="2"/>
      <c r="C886" s="3"/>
      <c r="D886" s="4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2"/>
      <c r="T886" s="2"/>
      <c r="U886" s="2"/>
      <c r="V886" s="2"/>
      <c r="W886" s="2"/>
      <c r="X886" s="2"/>
      <c r="Y886" s="2"/>
    </row>
    <row r="887" spans="1:25" ht="18.75" customHeight="1" x14ac:dyDescent="0.25">
      <c r="A887" s="3"/>
      <c r="B887" s="2"/>
      <c r="C887" s="3"/>
      <c r="D887" s="4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2"/>
      <c r="T887" s="2"/>
      <c r="U887" s="2"/>
      <c r="V887" s="2"/>
      <c r="W887" s="2"/>
      <c r="X887" s="2"/>
      <c r="Y887" s="2"/>
    </row>
    <row r="888" spans="1:25" ht="18.75" customHeight="1" x14ac:dyDescent="0.25">
      <c r="A888" s="3"/>
      <c r="B888" s="2"/>
      <c r="C888" s="3"/>
      <c r="D888" s="4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2"/>
      <c r="T888" s="2"/>
      <c r="U888" s="2"/>
      <c r="V888" s="2"/>
      <c r="W888" s="2"/>
      <c r="X888" s="2"/>
      <c r="Y888" s="2"/>
    </row>
    <row r="889" spans="1:25" ht="18.75" customHeight="1" x14ac:dyDescent="0.25">
      <c r="A889" s="3"/>
      <c r="B889" s="2"/>
      <c r="C889" s="3"/>
      <c r="D889" s="4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2"/>
      <c r="T889" s="2"/>
      <c r="U889" s="2"/>
      <c r="V889" s="2"/>
      <c r="W889" s="2"/>
      <c r="X889" s="2"/>
      <c r="Y889" s="2"/>
    </row>
    <row r="890" spans="1:25" ht="18.75" customHeight="1" x14ac:dyDescent="0.25">
      <c r="A890" s="3"/>
      <c r="B890" s="2"/>
      <c r="C890" s="3"/>
      <c r="D890" s="4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2"/>
      <c r="T890" s="2"/>
      <c r="U890" s="2"/>
      <c r="V890" s="2"/>
      <c r="W890" s="2"/>
      <c r="X890" s="2"/>
      <c r="Y890" s="2"/>
    </row>
    <row r="891" spans="1:25" ht="18.75" customHeight="1" x14ac:dyDescent="0.25">
      <c r="A891" s="3"/>
      <c r="B891" s="2"/>
      <c r="C891" s="3"/>
      <c r="D891" s="4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2"/>
      <c r="T891" s="2"/>
      <c r="U891" s="2"/>
      <c r="V891" s="2"/>
      <c r="W891" s="2"/>
      <c r="X891" s="2"/>
      <c r="Y891" s="2"/>
    </row>
    <row r="892" spans="1:25" ht="18.75" customHeight="1" x14ac:dyDescent="0.25">
      <c r="A892" s="3"/>
      <c r="B892" s="2"/>
      <c r="C892" s="3"/>
      <c r="D892" s="4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2"/>
      <c r="T892" s="2"/>
      <c r="U892" s="2"/>
      <c r="V892" s="2"/>
      <c r="W892" s="2"/>
      <c r="X892" s="2"/>
      <c r="Y892" s="2"/>
    </row>
    <row r="893" spans="1:25" ht="18.75" customHeight="1" x14ac:dyDescent="0.25">
      <c r="A893" s="3"/>
      <c r="B893" s="2"/>
      <c r="C893" s="3"/>
      <c r="D893" s="4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2"/>
      <c r="T893" s="2"/>
      <c r="U893" s="2"/>
      <c r="V893" s="2"/>
      <c r="W893" s="2"/>
      <c r="X893" s="2"/>
      <c r="Y893" s="2"/>
    </row>
    <row r="894" spans="1:25" ht="18.75" customHeight="1" x14ac:dyDescent="0.25">
      <c r="A894" s="3"/>
      <c r="B894" s="2"/>
      <c r="C894" s="3"/>
      <c r="D894" s="4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2"/>
      <c r="T894" s="2"/>
      <c r="U894" s="2"/>
      <c r="V894" s="2"/>
      <c r="W894" s="2"/>
      <c r="X894" s="2"/>
      <c r="Y894" s="2"/>
    </row>
    <row r="895" spans="1:25" ht="18.75" customHeight="1" x14ac:dyDescent="0.25">
      <c r="A895" s="3"/>
      <c r="B895" s="2"/>
      <c r="C895" s="3"/>
      <c r="D895" s="4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2"/>
      <c r="T895" s="2"/>
      <c r="U895" s="2"/>
      <c r="V895" s="2"/>
      <c r="W895" s="2"/>
      <c r="X895" s="2"/>
      <c r="Y895" s="2"/>
    </row>
    <row r="896" spans="1:25" ht="18.75" customHeight="1" x14ac:dyDescent="0.25">
      <c r="A896" s="3"/>
      <c r="B896" s="2"/>
      <c r="C896" s="3"/>
      <c r="D896" s="4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2"/>
      <c r="T896" s="2"/>
      <c r="U896" s="2"/>
      <c r="V896" s="2"/>
      <c r="W896" s="2"/>
      <c r="X896" s="2"/>
      <c r="Y896" s="2"/>
    </row>
    <row r="897" spans="1:25" ht="18.75" customHeight="1" x14ac:dyDescent="0.25">
      <c r="A897" s="3"/>
      <c r="B897" s="2"/>
      <c r="C897" s="3"/>
      <c r="D897" s="4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2"/>
      <c r="T897" s="2"/>
      <c r="U897" s="2"/>
      <c r="V897" s="2"/>
      <c r="W897" s="2"/>
      <c r="X897" s="2"/>
      <c r="Y897" s="2"/>
    </row>
    <row r="898" spans="1:25" ht="18.75" customHeight="1" x14ac:dyDescent="0.25">
      <c r="A898" s="3"/>
      <c r="B898" s="2"/>
      <c r="C898" s="3"/>
      <c r="D898" s="4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2"/>
      <c r="T898" s="2"/>
      <c r="U898" s="2"/>
      <c r="V898" s="2"/>
      <c r="W898" s="2"/>
      <c r="X898" s="2"/>
      <c r="Y898" s="2"/>
    </row>
    <row r="899" spans="1:25" ht="18.75" customHeight="1" x14ac:dyDescent="0.25">
      <c r="A899" s="3"/>
      <c r="B899" s="2"/>
      <c r="C899" s="3"/>
      <c r="D899" s="4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2"/>
      <c r="T899" s="2"/>
      <c r="U899" s="2"/>
      <c r="V899" s="2"/>
      <c r="W899" s="2"/>
      <c r="X899" s="2"/>
      <c r="Y899" s="2"/>
    </row>
    <row r="900" spans="1:25" ht="18.75" customHeight="1" x14ac:dyDescent="0.25">
      <c r="A900" s="3"/>
      <c r="B900" s="2"/>
      <c r="C900" s="3"/>
      <c r="D900" s="4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2"/>
      <c r="T900" s="2"/>
      <c r="U900" s="2"/>
      <c r="V900" s="2"/>
      <c r="W900" s="2"/>
      <c r="X900" s="2"/>
      <c r="Y900" s="2"/>
    </row>
    <row r="901" spans="1:25" ht="18.75" customHeight="1" x14ac:dyDescent="0.25">
      <c r="A901" s="3"/>
      <c r="B901" s="2"/>
      <c r="C901" s="3"/>
      <c r="D901" s="4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2"/>
      <c r="T901" s="2"/>
      <c r="U901" s="2"/>
      <c r="V901" s="2"/>
      <c r="W901" s="2"/>
      <c r="X901" s="2"/>
      <c r="Y901" s="2"/>
    </row>
    <row r="902" spans="1:25" ht="18.75" customHeight="1" x14ac:dyDescent="0.25">
      <c r="A902" s="3"/>
      <c r="B902" s="2"/>
      <c r="C902" s="3"/>
      <c r="D902" s="4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2"/>
      <c r="T902" s="2"/>
      <c r="U902" s="2"/>
      <c r="V902" s="2"/>
      <c r="W902" s="2"/>
      <c r="X902" s="2"/>
      <c r="Y902" s="2"/>
    </row>
    <row r="903" spans="1:25" ht="18.75" customHeight="1" x14ac:dyDescent="0.25">
      <c r="A903" s="3"/>
      <c r="B903" s="2"/>
      <c r="C903" s="3"/>
      <c r="D903" s="4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2"/>
      <c r="T903" s="2"/>
      <c r="U903" s="2"/>
      <c r="V903" s="2"/>
      <c r="W903" s="2"/>
      <c r="X903" s="2"/>
      <c r="Y903" s="2"/>
    </row>
    <row r="904" spans="1:25" ht="18.75" customHeight="1" x14ac:dyDescent="0.25">
      <c r="A904" s="3"/>
      <c r="B904" s="2"/>
      <c r="C904" s="3"/>
      <c r="D904" s="4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2"/>
      <c r="T904" s="2"/>
      <c r="U904" s="2"/>
      <c r="V904" s="2"/>
      <c r="W904" s="2"/>
      <c r="X904" s="2"/>
      <c r="Y904" s="2"/>
    </row>
    <row r="905" spans="1:25" ht="18.75" customHeight="1" x14ac:dyDescent="0.25">
      <c r="A905" s="3"/>
      <c r="B905" s="2"/>
      <c r="C905" s="3"/>
      <c r="D905" s="4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2"/>
      <c r="T905" s="2"/>
      <c r="U905" s="2"/>
      <c r="V905" s="2"/>
      <c r="W905" s="2"/>
      <c r="X905" s="2"/>
      <c r="Y905" s="2"/>
    </row>
    <row r="906" spans="1:25" ht="18.75" customHeight="1" x14ac:dyDescent="0.25">
      <c r="A906" s="3"/>
      <c r="B906" s="2"/>
      <c r="C906" s="3"/>
      <c r="D906" s="4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2"/>
      <c r="T906" s="2"/>
      <c r="U906" s="2"/>
      <c r="V906" s="2"/>
      <c r="W906" s="2"/>
      <c r="X906" s="2"/>
      <c r="Y906" s="2"/>
    </row>
  </sheetData>
  <sheetProtection algorithmName="SHA-512" hashValue="BIU3yNFpNEMzA1NJFCT5xfYHZNIfOJSgeoiWrXfHIYiM6RNwpoTW/kpMKA0DyPcLB4+0yaoXkGfaWuc4N1DkdQ==" saltValue="jF2O9h7agrDcD2d+Tfdk3g==" spinCount="100000" sheet="1" objects="1" scenarios="1"/>
  <mergeCells count="7">
    <mergeCell ref="C2:E2"/>
    <mergeCell ref="B24:E24"/>
    <mergeCell ref="B25:E25"/>
    <mergeCell ref="C5:E5"/>
    <mergeCell ref="C11:E11"/>
    <mergeCell ref="C17:E17"/>
    <mergeCell ref="C21:E21"/>
  </mergeCells>
  <hyperlinks>
    <hyperlink ref="D3" r:id="rId1" xr:uid="{ED57A944-2C56-4895-9CBE-DE93E77D5832}"/>
    <hyperlink ref="E3" r:id="rId2" xr:uid="{0E7A6BB7-EB2E-4DF2-B810-A8F3FEEA73A9}"/>
  </hyperlinks>
  <pageMargins left="0.7" right="0.7" top="0.75" bottom="0.75" header="0" footer="0"/>
  <pageSetup paperSize="9" scale="69" fitToHeight="0" orientation="portrait" r:id="rId3"/>
  <rowBreaks count="1" manualBreakCount="1">
    <brk id="686" max="4" man="1"/>
  </rowBreaks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B3B0-94D8-4BF4-BD5A-211678977E4F}">
  <sheetPr>
    <tabColor rgb="FF5BD76D"/>
    <pageSetUpPr fitToPage="1"/>
  </sheetPr>
  <dimension ref="B1:AG453"/>
  <sheetViews>
    <sheetView zoomScale="70" zoomScaleNormal="70" workbookViewId="0">
      <selection activeCell="L7" sqref="L7"/>
    </sheetView>
  </sheetViews>
  <sheetFormatPr defaultRowHeight="18.75" x14ac:dyDescent="0.25"/>
  <cols>
    <col min="1" max="1" width="1.85546875" style="501" customWidth="1"/>
    <col min="2" max="2" width="32.5703125" style="500" customWidth="1"/>
    <col min="3" max="3" width="19.140625" style="500" customWidth="1"/>
    <col min="4" max="4" width="61.85546875" style="501" customWidth="1"/>
    <col min="5" max="6" width="30.42578125" style="502" customWidth="1"/>
    <col min="7" max="7" width="9.140625" style="501"/>
    <col min="8" max="33" width="9.140625" style="500"/>
    <col min="34" max="16384" width="9.140625" style="501"/>
  </cols>
  <sheetData>
    <row r="1" spans="2:6" ht="11.25" customHeight="1" thickBot="1" x14ac:dyDescent="0.3"/>
    <row r="2" spans="2:6" s="500" customFormat="1" ht="60.75" customHeight="1" x14ac:dyDescent="0.25">
      <c r="B2" s="766"/>
      <c r="C2" s="769" t="s">
        <v>1121</v>
      </c>
      <c r="D2" s="769"/>
      <c r="E2" s="769"/>
      <c r="F2" s="770"/>
    </row>
    <row r="3" spans="2:6" s="500" customFormat="1" ht="35.25" customHeight="1" x14ac:dyDescent="0.25">
      <c r="B3" s="767"/>
      <c r="C3" s="771" t="s">
        <v>140</v>
      </c>
      <c r="D3" s="771"/>
      <c r="E3" s="503" t="s">
        <v>29</v>
      </c>
      <c r="F3" s="504" t="s">
        <v>30</v>
      </c>
    </row>
    <row r="4" spans="2:6" s="500" customFormat="1" ht="35.25" customHeight="1" thickBot="1" x14ac:dyDescent="0.3">
      <c r="B4" s="768"/>
      <c r="C4" s="772" t="s">
        <v>1021</v>
      </c>
      <c r="D4" s="773"/>
      <c r="E4" s="505" t="s">
        <v>141</v>
      </c>
      <c r="F4" s="506">
        <v>0.4</v>
      </c>
    </row>
    <row r="5" spans="2:6" s="507" customFormat="1" ht="38.25" customHeight="1" x14ac:dyDescent="0.3">
      <c r="B5" s="774"/>
      <c r="C5" s="776" t="s">
        <v>1022</v>
      </c>
      <c r="D5" s="777"/>
      <c r="E5" s="777"/>
      <c r="F5" s="778"/>
    </row>
    <row r="6" spans="2:6" s="511" customFormat="1" x14ac:dyDescent="0.3">
      <c r="B6" s="774"/>
      <c r="C6" s="508" t="s">
        <v>1023</v>
      </c>
      <c r="D6" s="508" t="s">
        <v>27</v>
      </c>
      <c r="E6" s="509" t="s">
        <v>1024</v>
      </c>
      <c r="F6" s="510" t="s">
        <v>99</v>
      </c>
    </row>
    <row r="7" spans="2:6" s="511" customFormat="1" x14ac:dyDescent="0.3">
      <c r="B7" s="774"/>
      <c r="C7" s="512">
        <v>20</v>
      </c>
      <c r="D7" s="513" t="s">
        <v>1025</v>
      </c>
      <c r="E7" s="514">
        <v>261</v>
      </c>
      <c r="F7" s="515">
        <f>E7*(1-$F$4)</f>
        <v>156.6</v>
      </c>
    </row>
    <row r="8" spans="2:6" s="511" customFormat="1" x14ac:dyDescent="0.3">
      <c r="B8" s="774"/>
      <c r="C8" s="516">
        <v>25</v>
      </c>
      <c r="D8" s="517" t="s">
        <v>1026</v>
      </c>
      <c r="E8" s="514">
        <v>270</v>
      </c>
      <c r="F8" s="515">
        <f t="shared" ref="F8:F29" si="0">E8*(1-$F$4)</f>
        <v>162</v>
      </c>
    </row>
    <row r="9" spans="2:6" s="511" customFormat="1" x14ac:dyDescent="0.3">
      <c r="B9" s="774"/>
      <c r="C9" s="512">
        <v>32</v>
      </c>
      <c r="D9" s="513" t="s">
        <v>1027</v>
      </c>
      <c r="E9" s="514">
        <v>279</v>
      </c>
      <c r="F9" s="515">
        <f t="shared" si="0"/>
        <v>167.4</v>
      </c>
    </row>
    <row r="10" spans="2:6" s="511" customFormat="1" x14ac:dyDescent="0.3">
      <c r="B10" s="774"/>
      <c r="C10" s="516">
        <v>40</v>
      </c>
      <c r="D10" s="517" t="s">
        <v>734</v>
      </c>
      <c r="E10" s="514">
        <v>325.8</v>
      </c>
      <c r="F10" s="515">
        <f>E10*(1-$F$4)</f>
        <v>195.48</v>
      </c>
    </row>
    <row r="11" spans="2:6" s="511" customFormat="1" x14ac:dyDescent="0.3">
      <c r="B11" s="774"/>
      <c r="C11" s="512">
        <v>50</v>
      </c>
      <c r="D11" s="513" t="s">
        <v>733</v>
      </c>
      <c r="E11" s="514">
        <v>446.40000000000003</v>
      </c>
      <c r="F11" s="515">
        <f t="shared" si="0"/>
        <v>267.84000000000003</v>
      </c>
    </row>
    <row r="12" spans="2:6" s="511" customFormat="1" x14ac:dyDescent="0.3">
      <c r="B12" s="774"/>
      <c r="C12" s="516">
        <v>63</v>
      </c>
      <c r="D12" s="517" t="s">
        <v>732</v>
      </c>
      <c r="E12" s="514">
        <v>491.40000000000003</v>
      </c>
      <c r="F12" s="515">
        <f t="shared" si="0"/>
        <v>294.84000000000003</v>
      </c>
    </row>
    <row r="13" spans="2:6" s="511" customFormat="1" x14ac:dyDescent="0.3">
      <c r="B13" s="774"/>
      <c r="C13" s="512">
        <v>75</v>
      </c>
      <c r="D13" s="513" t="s">
        <v>1028</v>
      </c>
      <c r="E13" s="514">
        <v>732.6</v>
      </c>
      <c r="F13" s="515">
        <f>E13*(1-$F$4)</f>
        <v>439.56</v>
      </c>
    </row>
    <row r="14" spans="2:6" s="511" customFormat="1" x14ac:dyDescent="0.3">
      <c r="B14" s="774"/>
      <c r="C14" s="516">
        <v>90</v>
      </c>
      <c r="D14" s="517" t="s">
        <v>1029</v>
      </c>
      <c r="E14" s="514">
        <v>946.80000000000007</v>
      </c>
      <c r="F14" s="515">
        <f t="shared" si="0"/>
        <v>568.08000000000004</v>
      </c>
    </row>
    <row r="15" spans="2:6" s="511" customFormat="1" x14ac:dyDescent="0.3">
      <c r="B15" s="774"/>
      <c r="C15" s="512">
        <v>110</v>
      </c>
      <c r="D15" s="513" t="s">
        <v>728</v>
      </c>
      <c r="E15" s="514">
        <v>1084.3875</v>
      </c>
      <c r="F15" s="515">
        <f t="shared" si="0"/>
        <v>650.63250000000005</v>
      </c>
    </row>
    <row r="16" spans="2:6" s="511" customFormat="1" x14ac:dyDescent="0.3">
      <c r="B16" s="774"/>
      <c r="C16" s="516">
        <v>125</v>
      </c>
      <c r="D16" s="517" t="s">
        <v>727</v>
      </c>
      <c r="E16" s="514">
        <v>1798.2</v>
      </c>
      <c r="F16" s="515">
        <f t="shared" si="0"/>
        <v>1078.92</v>
      </c>
    </row>
    <row r="17" spans="2:6" s="511" customFormat="1" x14ac:dyDescent="0.3">
      <c r="B17" s="774"/>
      <c r="C17" s="512">
        <v>160</v>
      </c>
      <c r="D17" s="513" t="s">
        <v>1030</v>
      </c>
      <c r="E17" s="514">
        <v>2133</v>
      </c>
      <c r="F17" s="515">
        <f t="shared" si="0"/>
        <v>1279.8</v>
      </c>
    </row>
    <row r="18" spans="2:6" s="511" customFormat="1" x14ac:dyDescent="0.3">
      <c r="B18" s="774"/>
      <c r="C18" s="516">
        <v>180</v>
      </c>
      <c r="D18" s="517" t="s">
        <v>723</v>
      </c>
      <c r="E18" s="514">
        <v>3708</v>
      </c>
      <c r="F18" s="515">
        <f t="shared" si="0"/>
        <v>2224.7999999999997</v>
      </c>
    </row>
    <row r="19" spans="2:6" s="511" customFormat="1" x14ac:dyDescent="0.3">
      <c r="B19" s="774"/>
      <c r="C19" s="512">
        <v>200</v>
      </c>
      <c r="D19" s="513" t="s">
        <v>721</v>
      </c>
      <c r="E19" s="514">
        <v>4172.4000000000005</v>
      </c>
      <c r="F19" s="515">
        <f t="shared" si="0"/>
        <v>2503.44</v>
      </c>
    </row>
    <row r="20" spans="2:6" s="511" customFormat="1" x14ac:dyDescent="0.3">
      <c r="B20" s="774"/>
      <c r="C20" s="516">
        <v>225</v>
      </c>
      <c r="D20" s="517" t="s">
        <v>1031</v>
      </c>
      <c r="E20" s="514">
        <v>4820.4000000000005</v>
      </c>
      <c r="F20" s="515">
        <f t="shared" si="0"/>
        <v>2892.2400000000002</v>
      </c>
    </row>
    <row r="21" spans="2:6" s="511" customFormat="1" x14ac:dyDescent="0.3">
      <c r="B21" s="774"/>
      <c r="C21" s="512">
        <v>250</v>
      </c>
      <c r="D21" s="513" t="s">
        <v>717</v>
      </c>
      <c r="E21" s="514">
        <v>6674.4000000000005</v>
      </c>
      <c r="F21" s="515">
        <f t="shared" si="0"/>
        <v>4004.6400000000003</v>
      </c>
    </row>
    <row r="22" spans="2:6" s="511" customFormat="1" x14ac:dyDescent="0.3">
      <c r="B22" s="774"/>
      <c r="C22" s="516">
        <v>280</v>
      </c>
      <c r="D22" s="517" t="s">
        <v>715</v>
      </c>
      <c r="E22" s="514">
        <v>9640.8000000000011</v>
      </c>
      <c r="F22" s="515">
        <f t="shared" si="0"/>
        <v>5784.4800000000005</v>
      </c>
    </row>
    <row r="23" spans="2:6" s="511" customFormat="1" x14ac:dyDescent="0.3">
      <c r="B23" s="774"/>
      <c r="C23" s="512">
        <v>315</v>
      </c>
      <c r="D23" s="513" t="s">
        <v>1032</v>
      </c>
      <c r="E23" s="514">
        <v>10011.6</v>
      </c>
      <c r="F23" s="515">
        <f t="shared" si="0"/>
        <v>6006.96</v>
      </c>
    </row>
    <row r="24" spans="2:6" s="511" customFormat="1" x14ac:dyDescent="0.3">
      <c r="B24" s="774"/>
      <c r="C24" s="516">
        <v>355</v>
      </c>
      <c r="D24" s="517" t="s">
        <v>1033</v>
      </c>
      <c r="E24" s="514">
        <v>17427.600000000002</v>
      </c>
      <c r="F24" s="515">
        <f t="shared" si="0"/>
        <v>10456.560000000001</v>
      </c>
    </row>
    <row r="25" spans="2:6" s="511" customFormat="1" x14ac:dyDescent="0.3">
      <c r="B25" s="774"/>
      <c r="C25" s="512">
        <v>400</v>
      </c>
      <c r="D25" s="513" t="s">
        <v>709</v>
      </c>
      <c r="E25" s="514">
        <v>23916.600000000002</v>
      </c>
      <c r="F25" s="515">
        <f t="shared" si="0"/>
        <v>14349.960000000001</v>
      </c>
    </row>
    <row r="26" spans="2:6" s="511" customFormat="1" x14ac:dyDescent="0.3">
      <c r="B26" s="774"/>
      <c r="C26" s="516">
        <v>450</v>
      </c>
      <c r="D26" s="517" t="s">
        <v>1034</v>
      </c>
      <c r="E26" s="514">
        <v>32746.274999999998</v>
      </c>
      <c r="F26" s="515">
        <f t="shared" si="0"/>
        <v>19647.764999999999</v>
      </c>
    </row>
    <row r="27" spans="2:6" s="511" customFormat="1" x14ac:dyDescent="0.3">
      <c r="B27" s="774"/>
      <c r="C27" s="512">
        <v>500</v>
      </c>
      <c r="D27" s="513" t="s">
        <v>1035</v>
      </c>
      <c r="E27" s="514">
        <v>45793.799999999996</v>
      </c>
      <c r="F27" s="515">
        <f t="shared" si="0"/>
        <v>27476.279999999995</v>
      </c>
    </row>
    <row r="28" spans="2:6" s="511" customFormat="1" x14ac:dyDescent="0.3">
      <c r="B28" s="774"/>
      <c r="C28" s="516">
        <v>560</v>
      </c>
      <c r="D28" s="517" t="s">
        <v>1036</v>
      </c>
      <c r="E28" s="514">
        <v>66265.460613678995</v>
      </c>
      <c r="F28" s="515">
        <f t="shared" si="0"/>
        <v>39759.276368207393</v>
      </c>
    </row>
    <row r="29" spans="2:6" s="511" customFormat="1" ht="19.5" thickBot="1" x14ac:dyDescent="0.35">
      <c r="B29" s="775"/>
      <c r="C29" s="512">
        <v>630</v>
      </c>
      <c r="D29" s="513" t="s">
        <v>1037</v>
      </c>
      <c r="E29" s="514">
        <v>78157.6875</v>
      </c>
      <c r="F29" s="515">
        <f t="shared" si="0"/>
        <v>46894.612499999996</v>
      </c>
    </row>
    <row r="30" spans="2:6" s="507" customFormat="1" ht="38.25" customHeight="1" x14ac:dyDescent="0.3">
      <c r="B30" s="779"/>
      <c r="C30" s="780" t="s">
        <v>1038</v>
      </c>
      <c r="D30" s="781"/>
      <c r="E30" s="781"/>
      <c r="F30" s="782"/>
    </row>
    <row r="31" spans="2:6" s="511" customFormat="1" x14ac:dyDescent="0.3">
      <c r="B31" s="774"/>
      <c r="C31" s="508" t="s">
        <v>1023</v>
      </c>
      <c r="D31" s="508" t="s">
        <v>27</v>
      </c>
      <c r="E31" s="509" t="s">
        <v>1024</v>
      </c>
      <c r="F31" s="510" t="s">
        <v>99</v>
      </c>
    </row>
    <row r="32" spans="2:6" s="511" customFormat="1" x14ac:dyDescent="0.3">
      <c r="B32" s="774"/>
      <c r="C32" s="512">
        <v>20</v>
      </c>
      <c r="D32" s="513" t="s">
        <v>1039</v>
      </c>
      <c r="E32" s="514">
        <v>351.37512599402703</v>
      </c>
      <c r="F32" s="515">
        <f>E32*(1-$F$4)</f>
        <v>210.82507559641621</v>
      </c>
    </row>
    <row r="33" spans="2:6" s="511" customFormat="1" x14ac:dyDescent="0.3">
      <c r="B33" s="774"/>
      <c r="C33" s="516">
        <v>25</v>
      </c>
      <c r="D33" s="517" t="s">
        <v>1040</v>
      </c>
      <c r="E33" s="514">
        <v>362.4808541024538</v>
      </c>
      <c r="F33" s="515">
        <f t="shared" ref="F33:F46" si="1">E33*(1-$F$4)</f>
        <v>217.48851246147228</v>
      </c>
    </row>
    <row r="34" spans="2:6" s="511" customFormat="1" x14ac:dyDescent="0.3">
      <c r="B34" s="774"/>
      <c r="C34" s="512">
        <v>32</v>
      </c>
      <c r="D34" s="513" t="s">
        <v>1041</v>
      </c>
      <c r="E34" s="514">
        <v>391.11355865054509</v>
      </c>
      <c r="F34" s="515">
        <f t="shared" si="1"/>
        <v>234.66813519032704</v>
      </c>
    </row>
    <row r="35" spans="2:6" s="511" customFormat="1" x14ac:dyDescent="0.3">
      <c r="B35" s="774"/>
      <c r="C35" s="516">
        <v>40</v>
      </c>
      <c r="D35" s="517" t="s">
        <v>1042</v>
      </c>
      <c r="E35" s="514">
        <v>470.03634828237853</v>
      </c>
      <c r="F35" s="515">
        <f t="shared" si="1"/>
        <v>282.02180896942713</v>
      </c>
    </row>
    <row r="36" spans="2:6" s="511" customFormat="1" x14ac:dyDescent="0.3">
      <c r="B36" s="774"/>
      <c r="C36" s="512">
        <v>50</v>
      </c>
      <c r="D36" s="513" t="s">
        <v>1043</v>
      </c>
      <c r="E36" s="514">
        <v>528.15309200174352</v>
      </c>
      <c r="F36" s="515">
        <f t="shared" si="1"/>
        <v>316.8918552010461</v>
      </c>
    </row>
    <row r="37" spans="2:6" s="511" customFormat="1" x14ac:dyDescent="0.3">
      <c r="B37" s="774"/>
      <c r="C37" s="516">
        <v>63</v>
      </c>
      <c r="D37" s="517" t="s">
        <v>1044</v>
      </c>
      <c r="E37" s="514">
        <v>741.6</v>
      </c>
      <c r="F37" s="515">
        <f t="shared" si="1"/>
        <v>444.96</v>
      </c>
    </row>
    <row r="38" spans="2:6" s="511" customFormat="1" x14ac:dyDescent="0.3">
      <c r="B38" s="774"/>
      <c r="C38" s="512">
        <v>75</v>
      </c>
      <c r="D38" s="513" t="s">
        <v>1045</v>
      </c>
      <c r="E38" s="514">
        <v>1297.8000000000002</v>
      </c>
      <c r="F38" s="515">
        <f t="shared" si="1"/>
        <v>778.68000000000006</v>
      </c>
    </row>
    <row r="39" spans="2:6" s="511" customFormat="1" x14ac:dyDescent="0.3">
      <c r="B39" s="774"/>
      <c r="C39" s="516">
        <v>90</v>
      </c>
      <c r="D39" s="517" t="s">
        <v>1046</v>
      </c>
      <c r="E39" s="514">
        <v>1483.2</v>
      </c>
      <c r="F39" s="515">
        <f t="shared" si="1"/>
        <v>889.92</v>
      </c>
    </row>
    <row r="40" spans="2:6" s="511" customFormat="1" x14ac:dyDescent="0.3">
      <c r="B40" s="774"/>
      <c r="C40" s="512">
        <v>110</v>
      </c>
      <c r="D40" s="513" t="s">
        <v>1047</v>
      </c>
      <c r="E40" s="514">
        <v>2170.8000000000002</v>
      </c>
      <c r="F40" s="515">
        <f t="shared" si="1"/>
        <v>1302.48</v>
      </c>
    </row>
    <row r="41" spans="2:6" s="511" customFormat="1" x14ac:dyDescent="0.3">
      <c r="B41" s="774"/>
      <c r="C41" s="516">
        <v>125</v>
      </c>
      <c r="D41" s="517" t="s">
        <v>1048</v>
      </c>
      <c r="E41" s="514">
        <v>2781</v>
      </c>
      <c r="F41" s="515">
        <f t="shared" si="1"/>
        <v>1668.6</v>
      </c>
    </row>
    <row r="42" spans="2:6" s="511" customFormat="1" x14ac:dyDescent="0.3">
      <c r="B42" s="774"/>
      <c r="C42" s="512">
        <v>160</v>
      </c>
      <c r="D42" s="513" t="s">
        <v>1049</v>
      </c>
      <c r="E42" s="514">
        <v>4728.5999999999995</v>
      </c>
      <c r="F42" s="515">
        <f t="shared" si="1"/>
        <v>2837.1599999999994</v>
      </c>
    </row>
    <row r="43" spans="2:6" s="511" customFormat="1" x14ac:dyDescent="0.3">
      <c r="B43" s="774"/>
      <c r="C43" s="516">
        <v>180</v>
      </c>
      <c r="D43" s="517" t="s">
        <v>1050</v>
      </c>
      <c r="E43" s="514">
        <v>7470</v>
      </c>
      <c r="F43" s="515">
        <f t="shared" si="1"/>
        <v>4482</v>
      </c>
    </row>
    <row r="44" spans="2:6" s="511" customFormat="1" x14ac:dyDescent="0.3">
      <c r="B44" s="774"/>
      <c r="C44" s="512">
        <v>200</v>
      </c>
      <c r="D44" s="513" t="s">
        <v>1051</v>
      </c>
      <c r="E44" s="514">
        <v>9720</v>
      </c>
      <c r="F44" s="515">
        <f t="shared" si="1"/>
        <v>5832</v>
      </c>
    </row>
    <row r="45" spans="2:6" s="511" customFormat="1" x14ac:dyDescent="0.3">
      <c r="B45" s="774"/>
      <c r="C45" s="516">
        <v>250</v>
      </c>
      <c r="D45" s="517" t="s">
        <v>1052</v>
      </c>
      <c r="E45" s="514">
        <v>15202.800000000001</v>
      </c>
      <c r="F45" s="515">
        <f t="shared" si="1"/>
        <v>9121.68</v>
      </c>
    </row>
    <row r="46" spans="2:6" s="511" customFormat="1" ht="19.5" thickBot="1" x14ac:dyDescent="0.35">
      <c r="B46" s="775"/>
      <c r="C46" s="512">
        <v>315</v>
      </c>
      <c r="D46" s="513" t="s">
        <v>1053</v>
      </c>
      <c r="E46" s="514">
        <v>24120</v>
      </c>
      <c r="F46" s="515">
        <f t="shared" si="1"/>
        <v>14472</v>
      </c>
    </row>
    <row r="47" spans="2:6" s="507" customFormat="1" ht="38.25" customHeight="1" x14ac:dyDescent="0.3">
      <c r="B47" s="779"/>
      <c r="C47" s="780" t="s">
        <v>1054</v>
      </c>
      <c r="D47" s="781"/>
      <c r="E47" s="781"/>
      <c r="F47" s="782"/>
    </row>
    <row r="48" spans="2:6" s="511" customFormat="1" x14ac:dyDescent="0.3">
      <c r="B48" s="774"/>
      <c r="C48" s="508" t="s">
        <v>1023</v>
      </c>
      <c r="D48" s="508" t="s">
        <v>27</v>
      </c>
      <c r="E48" s="509" t="s">
        <v>1024</v>
      </c>
      <c r="F48" s="510" t="s">
        <v>99</v>
      </c>
    </row>
    <row r="49" spans="2:6" s="511" customFormat="1" x14ac:dyDescent="0.3">
      <c r="B49" s="774"/>
      <c r="C49" s="512">
        <v>63</v>
      </c>
      <c r="D49" s="513" t="s">
        <v>1055</v>
      </c>
      <c r="E49" s="514">
        <v>846</v>
      </c>
      <c r="F49" s="515">
        <f>E49*(1-$F$4)</f>
        <v>507.59999999999997</v>
      </c>
    </row>
    <row r="50" spans="2:6" s="511" customFormat="1" x14ac:dyDescent="0.3">
      <c r="B50" s="774"/>
      <c r="C50" s="516">
        <v>75</v>
      </c>
      <c r="D50" s="517" t="s">
        <v>1056</v>
      </c>
      <c r="E50" s="514">
        <v>1476</v>
      </c>
      <c r="F50" s="515">
        <f t="shared" ref="F50:F58" si="2">E50*(1-$F$4)</f>
        <v>885.6</v>
      </c>
    </row>
    <row r="51" spans="2:6" s="511" customFormat="1" x14ac:dyDescent="0.3">
      <c r="B51" s="774"/>
      <c r="C51" s="512">
        <v>90</v>
      </c>
      <c r="D51" s="513" t="s">
        <v>1057</v>
      </c>
      <c r="E51" s="514">
        <v>1692</v>
      </c>
      <c r="F51" s="515">
        <f t="shared" si="2"/>
        <v>1015.1999999999999</v>
      </c>
    </row>
    <row r="52" spans="2:6" s="511" customFormat="1" x14ac:dyDescent="0.3">
      <c r="B52" s="774"/>
      <c r="C52" s="516">
        <v>110</v>
      </c>
      <c r="D52" s="517" t="s">
        <v>1058</v>
      </c>
      <c r="E52" s="514">
        <v>2503.7999999999997</v>
      </c>
      <c r="F52" s="515">
        <f t="shared" si="2"/>
        <v>1502.2799999999997</v>
      </c>
    </row>
    <row r="53" spans="2:6" s="511" customFormat="1" x14ac:dyDescent="0.3">
      <c r="B53" s="774"/>
      <c r="C53" s="512">
        <v>125</v>
      </c>
      <c r="D53" s="513" t="s">
        <v>1059</v>
      </c>
      <c r="E53" s="514">
        <v>3094.869643960682</v>
      </c>
      <c r="F53" s="515">
        <f t="shared" si="2"/>
        <v>1856.921786376409</v>
      </c>
    </row>
    <row r="54" spans="2:6" s="511" customFormat="1" x14ac:dyDescent="0.3">
      <c r="B54" s="774"/>
      <c r="C54" s="516">
        <v>160</v>
      </c>
      <c r="D54" s="517" t="s">
        <v>1060</v>
      </c>
      <c r="E54" s="514">
        <v>4357.8</v>
      </c>
      <c r="F54" s="515">
        <f t="shared" si="2"/>
        <v>2614.6799999999998</v>
      </c>
    </row>
    <row r="55" spans="2:6" s="511" customFormat="1" x14ac:dyDescent="0.3">
      <c r="B55" s="774"/>
      <c r="C55" s="512">
        <v>180</v>
      </c>
      <c r="D55" s="513" t="s">
        <v>1061</v>
      </c>
      <c r="E55" s="514">
        <v>6877.1218071343828</v>
      </c>
      <c r="F55" s="515">
        <f t="shared" si="2"/>
        <v>4126.2730842806295</v>
      </c>
    </row>
    <row r="56" spans="2:6" s="511" customFormat="1" x14ac:dyDescent="0.3">
      <c r="B56" s="774"/>
      <c r="C56" s="516">
        <v>200</v>
      </c>
      <c r="D56" s="517" t="s">
        <v>1062</v>
      </c>
      <c r="E56" s="514">
        <v>7830</v>
      </c>
      <c r="F56" s="515">
        <f t="shared" si="2"/>
        <v>4698</v>
      </c>
    </row>
    <row r="57" spans="2:6" s="511" customFormat="1" x14ac:dyDescent="0.3">
      <c r="B57" s="774"/>
      <c r="C57" s="512">
        <v>250</v>
      </c>
      <c r="D57" s="513" t="s">
        <v>1063</v>
      </c>
      <c r="E57" s="514">
        <v>13905</v>
      </c>
      <c r="F57" s="515">
        <f t="shared" si="2"/>
        <v>8343</v>
      </c>
    </row>
    <row r="58" spans="2:6" s="511" customFormat="1" ht="19.5" thickBot="1" x14ac:dyDescent="0.35">
      <c r="B58" s="775"/>
      <c r="C58" s="516">
        <v>315</v>
      </c>
      <c r="D58" s="517" t="s">
        <v>1064</v>
      </c>
      <c r="E58" s="514">
        <v>21321</v>
      </c>
      <c r="F58" s="515">
        <f t="shared" si="2"/>
        <v>12792.6</v>
      </c>
    </row>
    <row r="59" spans="2:6" s="507" customFormat="1" ht="38.25" customHeight="1" x14ac:dyDescent="0.3">
      <c r="B59" s="779"/>
      <c r="C59" s="780" t="s">
        <v>1122</v>
      </c>
      <c r="D59" s="781"/>
      <c r="E59" s="781"/>
      <c r="F59" s="782"/>
    </row>
    <row r="60" spans="2:6" s="511" customFormat="1" x14ac:dyDescent="0.3">
      <c r="B60" s="774"/>
      <c r="C60" s="508" t="s">
        <v>1023</v>
      </c>
      <c r="D60" s="508" t="s">
        <v>27</v>
      </c>
      <c r="E60" s="509" t="s">
        <v>1024</v>
      </c>
      <c r="F60" s="510" t="s">
        <v>99</v>
      </c>
    </row>
    <row r="61" spans="2:6" s="511" customFormat="1" x14ac:dyDescent="0.3">
      <c r="B61" s="774"/>
      <c r="C61" s="512" t="s">
        <v>1065</v>
      </c>
      <c r="D61" s="513" t="s">
        <v>1066</v>
      </c>
      <c r="E61" s="514">
        <v>927</v>
      </c>
      <c r="F61" s="515">
        <f>E61*(1-$F$4)</f>
        <v>556.19999999999993</v>
      </c>
    </row>
    <row r="62" spans="2:6" s="511" customFormat="1" x14ac:dyDescent="0.3">
      <c r="B62" s="774"/>
      <c r="C62" s="516" t="s">
        <v>1067</v>
      </c>
      <c r="D62" s="517" t="s">
        <v>1068</v>
      </c>
      <c r="E62" s="514">
        <v>1632.6000000000001</v>
      </c>
      <c r="F62" s="515">
        <f t="shared" ref="F62:F65" si="3">E62*(1-$F$4)</f>
        <v>979.56000000000006</v>
      </c>
    </row>
    <row r="63" spans="2:6" s="511" customFormat="1" x14ac:dyDescent="0.3">
      <c r="B63" s="774"/>
      <c r="C63" s="512" t="s">
        <v>1069</v>
      </c>
      <c r="D63" s="513" t="s">
        <v>406</v>
      </c>
      <c r="E63" s="514">
        <v>2410.2000000000003</v>
      </c>
      <c r="F63" s="515">
        <f t="shared" si="3"/>
        <v>1446.1200000000001</v>
      </c>
    </row>
    <row r="64" spans="2:6" s="511" customFormat="1" x14ac:dyDescent="0.3">
      <c r="B64" s="774"/>
      <c r="C64" s="516" t="s">
        <v>1070</v>
      </c>
      <c r="D64" s="517" t="s">
        <v>1071</v>
      </c>
      <c r="E64" s="514">
        <v>5562</v>
      </c>
      <c r="F64" s="515">
        <f t="shared" si="3"/>
        <v>3337.2</v>
      </c>
    </row>
    <row r="65" spans="2:6" s="511" customFormat="1" ht="19.5" thickBot="1" x14ac:dyDescent="0.35">
      <c r="B65" s="775"/>
      <c r="C65" s="512" t="s">
        <v>1072</v>
      </c>
      <c r="D65" s="513" t="s">
        <v>1073</v>
      </c>
      <c r="E65" s="514">
        <v>27810</v>
      </c>
      <c r="F65" s="515">
        <f t="shared" si="3"/>
        <v>16686</v>
      </c>
    </row>
    <row r="66" spans="2:6" s="507" customFormat="1" ht="38.25" customHeight="1" x14ac:dyDescent="0.3">
      <c r="B66" s="779"/>
      <c r="C66" s="780" t="s">
        <v>1123</v>
      </c>
      <c r="D66" s="781"/>
      <c r="E66" s="781"/>
      <c r="F66" s="782"/>
    </row>
    <row r="67" spans="2:6" s="511" customFormat="1" ht="33.75" customHeight="1" x14ac:dyDescent="0.3">
      <c r="B67" s="774"/>
      <c r="C67" s="508" t="s">
        <v>1023</v>
      </c>
      <c r="D67" s="508" t="s">
        <v>27</v>
      </c>
      <c r="E67" s="509" t="s">
        <v>1024</v>
      </c>
      <c r="F67" s="510" t="s">
        <v>99</v>
      </c>
    </row>
    <row r="68" spans="2:6" s="511" customFormat="1" x14ac:dyDescent="0.3">
      <c r="B68" s="774"/>
      <c r="C68" s="512" t="s">
        <v>1074</v>
      </c>
      <c r="D68" s="513" t="s">
        <v>1075</v>
      </c>
      <c r="E68" s="514">
        <v>2192.4</v>
      </c>
      <c r="F68" s="515">
        <f>E68*(1-$F$4)</f>
        <v>1315.44</v>
      </c>
    </row>
    <row r="69" spans="2:6" s="511" customFormat="1" x14ac:dyDescent="0.3">
      <c r="B69" s="774"/>
      <c r="C69" s="516" t="s">
        <v>1076</v>
      </c>
      <c r="D69" s="517" t="s">
        <v>1077</v>
      </c>
      <c r="E69" s="514">
        <v>2844</v>
      </c>
      <c r="F69" s="515">
        <f t="shared" ref="F69:F87" si="4">E69*(1-$F$4)</f>
        <v>1706.3999999999999</v>
      </c>
    </row>
    <row r="70" spans="2:6" s="511" customFormat="1" x14ac:dyDescent="0.3">
      <c r="B70" s="774"/>
      <c r="C70" s="512" t="s">
        <v>1078</v>
      </c>
      <c r="D70" s="513" t="s">
        <v>1079</v>
      </c>
      <c r="E70" s="514">
        <v>2932.3440000000001</v>
      </c>
      <c r="F70" s="515">
        <f t="shared" si="4"/>
        <v>1759.4064000000001</v>
      </c>
    </row>
    <row r="71" spans="2:6" s="511" customFormat="1" x14ac:dyDescent="0.3">
      <c r="B71" s="774"/>
      <c r="C71" s="516" t="s">
        <v>1080</v>
      </c>
      <c r="D71" s="517" t="s">
        <v>1081</v>
      </c>
      <c r="E71" s="514">
        <v>3862.8</v>
      </c>
      <c r="F71" s="515">
        <f t="shared" si="4"/>
        <v>2317.6799999999998</v>
      </c>
    </row>
    <row r="72" spans="2:6" s="511" customFormat="1" x14ac:dyDescent="0.3">
      <c r="B72" s="774"/>
      <c r="C72" s="512" t="s">
        <v>1082</v>
      </c>
      <c r="D72" s="513" t="s">
        <v>1083</v>
      </c>
      <c r="E72" s="514">
        <v>2658.96</v>
      </c>
      <c r="F72" s="515">
        <f t="shared" si="4"/>
        <v>1595.376</v>
      </c>
    </row>
    <row r="73" spans="2:6" s="511" customFormat="1" x14ac:dyDescent="0.3">
      <c r="B73" s="774"/>
      <c r="C73" s="516" t="s">
        <v>1084</v>
      </c>
      <c r="D73" s="517" t="s">
        <v>1085</v>
      </c>
      <c r="E73" s="514">
        <v>3951</v>
      </c>
      <c r="F73" s="515">
        <f t="shared" si="4"/>
        <v>2370.6</v>
      </c>
    </row>
    <row r="74" spans="2:6" s="511" customFormat="1" x14ac:dyDescent="0.3">
      <c r="B74" s="774"/>
      <c r="C74" s="512" t="s">
        <v>1086</v>
      </c>
      <c r="D74" s="513" t="s">
        <v>1124</v>
      </c>
      <c r="E74" s="514">
        <v>4300.2</v>
      </c>
      <c r="F74" s="515">
        <f t="shared" si="4"/>
        <v>2580.12</v>
      </c>
    </row>
    <row r="75" spans="2:6" s="511" customFormat="1" x14ac:dyDescent="0.3">
      <c r="B75" s="774"/>
      <c r="C75" s="516" t="s">
        <v>1087</v>
      </c>
      <c r="D75" s="517" t="s">
        <v>1088</v>
      </c>
      <c r="E75" s="514">
        <v>4220.3700000000008</v>
      </c>
      <c r="F75" s="515">
        <f t="shared" si="4"/>
        <v>2532.2220000000002</v>
      </c>
    </row>
    <row r="76" spans="2:6" s="511" customFormat="1" x14ac:dyDescent="0.3">
      <c r="B76" s="774"/>
      <c r="C76" s="512" t="s">
        <v>1089</v>
      </c>
      <c r="D76" s="513" t="s">
        <v>1090</v>
      </c>
      <c r="E76" s="514">
        <v>3951</v>
      </c>
      <c r="F76" s="515">
        <f t="shared" si="4"/>
        <v>2370.6</v>
      </c>
    </row>
    <row r="77" spans="2:6" s="511" customFormat="1" x14ac:dyDescent="0.3">
      <c r="B77" s="774"/>
      <c r="C77" s="516" t="s">
        <v>1091</v>
      </c>
      <c r="D77" s="517" t="s">
        <v>1125</v>
      </c>
      <c r="E77" s="514">
        <v>8226</v>
      </c>
      <c r="F77" s="515">
        <f t="shared" si="4"/>
        <v>4935.5999999999995</v>
      </c>
    </row>
    <row r="78" spans="2:6" s="511" customFormat="1" x14ac:dyDescent="0.3">
      <c r="B78" s="774"/>
      <c r="C78" s="512" t="s">
        <v>1092</v>
      </c>
      <c r="D78" s="513" t="s">
        <v>1126</v>
      </c>
      <c r="E78" s="514">
        <v>8226</v>
      </c>
      <c r="F78" s="515">
        <f t="shared" si="4"/>
        <v>4935.5999999999995</v>
      </c>
    </row>
    <row r="79" spans="2:6" s="511" customFormat="1" x14ac:dyDescent="0.3">
      <c r="B79" s="774"/>
      <c r="C79" s="516" t="s">
        <v>1093</v>
      </c>
      <c r="D79" s="517" t="s">
        <v>1094</v>
      </c>
      <c r="E79" s="514">
        <v>7891.0560000000005</v>
      </c>
      <c r="F79" s="515">
        <f t="shared" si="4"/>
        <v>4734.6336000000001</v>
      </c>
    </row>
    <row r="80" spans="2:6" s="511" customFormat="1" x14ac:dyDescent="0.3">
      <c r="B80" s="774"/>
      <c r="C80" s="512" t="s">
        <v>1095</v>
      </c>
      <c r="D80" s="513" t="s">
        <v>1096</v>
      </c>
      <c r="E80" s="514">
        <v>6564.6</v>
      </c>
      <c r="F80" s="515">
        <f t="shared" si="4"/>
        <v>3938.76</v>
      </c>
    </row>
    <row r="81" spans="2:6" s="511" customFormat="1" x14ac:dyDescent="0.3">
      <c r="B81" s="774"/>
      <c r="C81" s="516" t="s">
        <v>1097</v>
      </c>
      <c r="D81" s="517" t="s">
        <v>1127</v>
      </c>
      <c r="E81" s="514">
        <v>13514.400000000001</v>
      </c>
      <c r="F81" s="515">
        <f t="shared" si="4"/>
        <v>8108.64</v>
      </c>
    </row>
    <row r="82" spans="2:6" s="511" customFormat="1" x14ac:dyDescent="0.3">
      <c r="B82" s="774"/>
      <c r="C82" s="512" t="s">
        <v>1098</v>
      </c>
      <c r="D82" s="513" t="s">
        <v>1128</v>
      </c>
      <c r="E82" s="514">
        <v>13514.400000000001</v>
      </c>
      <c r="F82" s="515">
        <f t="shared" si="4"/>
        <v>8108.64</v>
      </c>
    </row>
    <row r="83" spans="2:6" s="511" customFormat="1" x14ac:dyDescent="0.3">
      <c r="B83" s="774"/>
      <c r="C83" s="516" t="s">
        <v>1099</v>
      </c>
      <c r="D83" s="517" t="s">
        <v>1100</v>
      </c>
      <c r="E83" s="514">
        <v>8913.6</v>
      </c>
      <c r="F83" s="515">
        <f t="shared" si="4"/>
        <v>5348.16</v>
      </c>
    </row>
    <row r="84" spans="2:6" s="511" customFormat="1" x14ac:dyDescent="0.3">
      <c r="B84" s="774"/>
      <c r="C84" s="512" t="s">
        <v>1101</v>
      </c>
      <c r="D84" s="513" t="s">
        <v>1102</v>
      </c>
      <c r="E84" s="514">
        <v>9435.6</v>
      </c>
      <c r="F84" s="515">
        <f t="shared" si="4"/>
        <v>5661.36</v>
      </c>
    </row>
    <row r="85" spans="2:6" s="511" customFormat="1" x14ac:dyDescent="0.3">
      <c r="B85" s="774"/>
      <c r="C85" s="516" t="s">
        <v>1103</v>
      </c>
      <c r="D85" s="517" t="s">
        <v>1129</v>
      </c>
      <c r="E85" s="514">
        <v>10353.6</v>
      </c>
      <c r="F85" s="515">
        <f t="shared" si="4"/>
        <v>6212.16</v>
      </c>
    </row>
    <row r="86" spans="2:6" s="511" customFormat="1" x14ac:dyDescent="0.3">
      <c r="B86" s="774"/>
      <c r="C86" s="512" t="s">
        <v>1104</v>
      </c>
      <c r="D86" s="513" t="s">
        <v>1130</v>
      </c>
      <c r="E86" s="514">
        <v>15526.800000000001</v>
      </c>
      <c r="F86" s="515">
        <f t="shared" si="4"/>
        <v>9316.08</v>
      </c>
    </row>
    <row r="87" spans="2:6" s="511" customFormat="1" ht="19.5" thickBot="1" x14ac:dyDescent="0.35">
      <c r="B87" s="775"/>
      <c r="C87" s="516" t="s">
        <v>1105</v>
      </c>
      <c r="D87" s="518" t="s">
        <v>1131</v>
      </c>
      <c r="E87" s="514">
        <v>79362</v>
      </c>
      <c r="F87" s="515">
        <f t="shared" si="4"/>
        <v>47617.2</v>
      </c>
    </row>
    <row r="88" spans="2:6" s="507" customFormat="1" ht="38.25" customHeight="1" x14ac:dyDescent="0.3">
      <c r="B88" s="779"/>
      <c r="C88" s="780" t="s">
        <v>696</v>
      </c>
      <c r="D88" s="781"/>
      <c r="E88" s="781"/>
      <c r="F88" s="782"/>
    </row>
    <row r="89" spans="2:6" s="511" customFormat="1" x14ac:dyDescent="0.3">
      <c r="B89" s="774"/>
      <c r="C89" s="508" t="s">
        <v>1023</v>
      </c>
      <c r="D89" s="508" t="s">
        <v>27</v>
      </c>
      <c r="E89" s="509" t="s">
        <v>1024</v>
      </c>
      <c r="F89" s="510" t="s">
        <v>99</v>
      </c>
    </row>
    <row r="90" spans="2:6" s="511" customFormat="1" x14ac:dyDescent="0.3">
      <c r="B90" s="774"/>
      <c r="C90" s="512" t="s">
        <v>97</v>
      </c>
      <c r="D90" s="513" t="s">
        <v>1106</v>
      </c>
      <c r="E90" s="514">
        <v>576</v>
      </c>
      <c r="F90" s="515">
        <f>E90*(1-$F$4)</f>
        <v>345.59999999999997</v>
      </c>
    </row>
    <row r="91" spans="2:6" s="511" customFormat="1" x14ac:dyDescent="0.3">
      <c r="B91" s="774"/>
      <c r="C91" s="516" t="s">
        <v>88</v>
      </c>
      <c r="D91" s="517" t="s">
        <v>1107</v>
      </c>
      <c r="E91" s="514">
        <v>982.80000000000007</v>
      </c>
      <c r="F91" s="515">
        <f t="shared" ref="F91:F96" si="5">E91*(1-$F$4)</f>
        <v>589.68000000000006</v>
      </c>
    </row>
    <row r="92" spans="2:6" s="511" customFormat="1" x14ac:dyDescent="0.3">
      <c r="B92" s="774"/>
      <c r="C92" s="512" t="s">
        <v>82</v>
      </c>
      <c r="D92" s="513" t="s">
        <v>1108</v>
      </c>
      <c r="E92" s="514">
        <v>1539</v>
      </c>
      <c r="F92" s="515">
        <f t="shared" si="5"/>
        <v>923.4</v>
      </c>
    </row>
    <row r="93" spans="2:6" s="511" customFormat="1" x14ac:dyDescent="0.3">
      <c r="B93" s="774"/>
      <c r="C93" s="516" t="s">
        <v>84</v>
      </c>
      <c r="D93" s="517" t="s">
        <v>1109</v>
      </c>
      <c r="E93" s="514">
        <v>1429.2</v>
      </c>
      <c r="F93" s="515">
        <f t="shared" si="5"/>
        <v>857.52</v>
      </c>
    </row>
    <row r="94" spans="2:6" s="511" customFormat="1" x14ac:dyDescent="0.3">
      <c r="B94" s="774"/>
      <c r="C94" s="512" t="s">
        <v>71</v>
      </c>
      <c r="D94" s="513" t="s">
        <v>1110</v>
      </c>
      <c r="E94" s="514">
        <v>2874.6000000000004</v>
      </c>
      <c r="F94" s="515">
        <f t="shared" si="5"/>
        <v>1724.7600000000002</v>
      </c>
    </row>
    <row r="95" spans="2:6" s="511" customFormat="1" x14ac:dyDescent="0.3">
      <c r="B95" s="774"/>
      <c r="C95" s="516" t="s">
        <v>72</v>
      </c>
      <c r="D95" s="517" t="s">
        <v>1111</v>
      </c>
      <c r="E95" s="514">
        <v>2703.0785057785138</v>
      </c>
      <c r="F95" s="515">
        <f t="shared" si="5"/>
        <v>1621.8471034671081</v>
      </c>
    </row>
    <row r="96" spans="2:6" s="511" customFormat="1" ht="19.5" thickBot="1" x14ac:dyDescent="0.35">
      <c r="B96" s="775"/>
      <c r="C96" s="512" t="s">
        <v>74</v>
      </c>
      <c r="D96" s="513" t="s">
        <v>1112</v>
      </c>
      <c r="E96" s="514">
        <v>2650.5182273600444</v>
      </c>
      <c r="F96" s="515">
        <f t="shared" si="5"/>
        <v>1590.3109364160266</v>
      </c>
    </row>
    <row r="97" spans="2:6" s="507" customFormat="1" ht="38.25" customHeight="1" x14ac:dyDescent="0.3">
      <c r="B97" s="779"/>
      <c r="C97" s="780" t="s">
        <v>642</v>
      </c>
      <c r="D97" s="781"/>
      <c r="E97" s="781"/>
      <c r="F97" s="782"/>
    </row>
    <row r="98" spans="2:6" s="511" customFormat="1" x14ac:dyDescent="0.3">
      <c r="B98" s="774"/>
      <c r="C98" s="508" t="s">
        <v>1023</v>
      </c>
      <c r="D98" s="508" t="s">
        <v>27</v>
      </c>
      <c r="E98" s="509" t="s">
        <v>1024</v>
      </c>
      <c r="F98" s="510" t="s">
        <v>99</v>
      </c>
    </row>
    <row r="99" spans="2:6" s="511" customFormat="1" x14ac:dyDescent="0.3">
      <c r="B99" s="774"/>
      <c r="C99" s="512">
        <v>32</v>
      </c>
      <c r="D99" s="513" t="s">
        <v>1113</v>
      </c>
      <c r="E99" s="514">
        <v>279</v>
      </c>
      <c r="F99" s="515">
        <f>E99*(1-$F$4)</f>
        <v>167.4</v>
      </c>
    </row>
    <row r="100" spans="2:6" s="511" customFormat="1" x14ac:dyDescent="0.3">
      <c r="B100" s="774"/>
      <c r="C100" s="516">
        <v>63</v>
      </c>
      <c r="D100" s="517" t="s">
        <v>636</v>
      </c>
      <c r="E100" s="514">
        <v>520.20000000000005</v>
      </c>
      <c r="F100" s="515">
        <f t="shared" ref="F100:F103" si="6">E100*(1-$F$4)</f>
        <v>312.12</v>
      </c>
    </row>
    <row r="101" spans="2:6" s="511" customFormat="1" x14ac:dyDescent="0.3">
      <c r="B101" s="774"/>
      <c r="C101" s="512">
        <v>90</v>
      </c>
      <c r="D101" s="513" t="s">
        <v>1114</v>
      </c>
      <c r="E101" s="514">
        <v>946.80000000000007</v>
      </c>
      <c r="F101" s="515">
        <f t="shared" si="6"/>
        <v>568.08000000000004</v>
      </c>
    </row>
    <row r="102" spans="2:6" s="511" customFormat="1" x14ac:dyDescent="0.3">
      <c r="B102" s="774"/>
      <c r="C102" s="516">
        <v>110</v>
      </c>
      <c r="D102" s="517" t="s">
        <v>1115</v>
      </c>
      <c r="E102" s="514">
        <v>1326.6000000000001</v>
      </c>
      <c r="F102" s="515">
        <f t="shared" si="6"/>
        <v>795.96</v>
      </c>
    </row>
    <row r="103" spans="2:6" s="511" customFormat="1" ht="19.5" thickBot="1" x14ac:dyDescent="0.35">
      <c r="B103" s="775"/>
      <c r="C103" s="519">
        <v>160</v>
      </c>
      <c r="D103" s="520" t="s">
        <v>1116</v>
      </c>
      <c r="E103" s="521">
        <v>2627.808892521065</v>
      </c>
      <c r="F103" s="515">
        <f t="shared" si="6"/>
        <v>1576.6853355126389</v>
      </c>
    </row>
    <row r="104" spans="2:6" s="507" customFormat="1" ht="38.25" customHeight="1" x14ac:dyDescent="0.3">
      <c r="B104" s="779"/>
      <c r="C104" s="783" t="s">
        <v>385</v>
      </c>
      <c r="D104" s="784"/>
      <c r="E104" s="784"/>
      <c r="F104" s="785"/>
    </row>
    <row r="105" spans="2:6" s="511" customFormat="1" x14ac:dyDescent="0.3">
      <c r="B105" s="774"/>
      <c r="C105" s="508" t="s">
        <v>1023</v>
      </c>
      <c r="D105" s="508" t="s">
        <v>27</v>
      </c>
      <c r="E105" s="509" t="s">
        <v>1024</v>
      </c>
      <c r="F105" s="510" t="s">
        <v>99</v>
      </c>
    </row>
    <row r="106" spans="2:6" s="511" customFormat="1" x14ac:dyDescent="0.3">
      <c r="B106" s="774"/>
      <c r="C106" s="512">
        <v>63</v>
      </c>
      <c r="D106" s="513" t="s">
        <v>1117</v>
      </c>
      <c r="E106" s="514">
        <v>16785</v>
      </c>
      <c r="F106" s="515">
        <f>E106*(1-$F$4)</f>
        <v>10071</v>
      </c>
    </row>
    <row r="107" spans="2:6" s="511" customFormat="1" x14ac:dyDescent="0.3">
      <c r="B107" s="774"/>
      <c r="C107" s="516">
        <v>90</v>
      </c>
      <c r="D107" s="517" t="s">
        <v>1118</v>
      </c>
      <c r="E107" s="514">
        <v>29777.4</v>
      </c>
      <c r="F107" s="515">
        <f t="shared" ref="F107:F110" si="7">E107*(1-$F$4)</f>
        <v>17866.439999999999</v>
      </c>
    </row>
    <row r="108" spans="2:6" s="511" customFormat="1" x14ac:dyDescent="0.3">
      <c r="B108" s="774"/>
      <c r="C108" s="512">
        <v>110</v>
      </c>
      <c r="D108" s="513" t="s">
        <v>376</v>
      </c>
      <c r="E108" s="514">
        <v>37584</v>
      </c>
      <c r="F108" s="515">
        <f t="shared" si="7"/>
        <v>22550.399999999998</v>
      </c>
    </row>
    <row r="109" spans="2:6" s="511" customFormat="1" x14ac:dyDescent="0.3">
      <c r="B109" s="774"/>
      <c r="C109" s="516">
        <v>160</v>
      </c>
      <c r="D109" s="517" t="s">
        <v>1119</v>
      </c>
      <c r="E109" s="514">
        <v>78431.68436023104</v>
      </c>
      <c r="F109" s="515">
        <f t="shared" si="7"/>
        <v>47059.010616138621</v>
      </c>
    </row>
    <row r="110" spans="2:6" s="511" customFormat="1" ht="19.5" thickBot="1" x14ac:dyDescent="0.35">
      <c r="B110" s="775"/>
      <c r="C110" s="522">
        <v>225</v>
      </c>
      <c r="D110" s="523" t="s">
        <v>1120</v>
      </c>
      <c r="E110" s="524">
        <v>171007.19999999998</v>
      </c>
      <c r="F110" s="525">
        <f t="shared" si="7"/>
        <v>102604.31999999999</v>
      </c>
    </row>
    <row r="111" spans="2:6" s="500" customFormat="1" x14ac:dyDescent="0.25">
      <c r="B111" s="526"/>
      <c r="C111" s="526"/>
      <c r="D111" s="526"/>
      <c r="E111" s="527"/>
      <c r="F111" s="527"/>
    </row>
    <row r="112" spans="2:6" s="500" customFormat="1" x14ac:dyDescent="0.25">
      <c r="B112" s="526"/>
      <c r="C112" s="526"/>
      <c r="D112" s="526"/>
      <c r="E112" s="527"/>
      <c r="F112" s="527"/>
    </row>
    <row r="113" spans="2:6" s="500" customFormat="1" x14ac:dyDescent="0.25">
      <c r="B113" s="526"/>
      <c r="C113" s="526"/>
      <c r="D113" s="526"/>
      <c r="E113" s="527"/>
      <c r="F113" s="527"/>
    </row>
    <row r="114" spans="2:6" s="500" customFormat="1" x14ac:dyDescent="0.25">
      <c r="B114" s="526"/>
      <c r="C114" s="526"/>
      <c r="D114" s="526"/>
      <c r="E114" s="527"/>
      <c r="F114" s="527"/>
    </row>
    <row r="115" spans="2:6" s="500" customFormat="1" x14ac:dyDescent="0.25">
      <c r="B115" s="526"/>
      <c r="C115" s="526"/>
      <c r="D115" s="526"/>
      <c r="E115" s="527"/>
      <c r="F115" s="527"/>
    </row>
    <row r="116" spans="2:6" s="500" customFormat="1" x14ac:dyDescent="0.25">
      <c r="B116" s="526"/>
      <c r="C116" s="526"/>
      <c r="D116" s="526"/>
      <c r="E116" s="527"/>
      <c r="F116" s="527"/>
    </row>
    <row r="117" spans="2:6" s="500" customFormat="1" x14ac:dyDescent="0.25">
      <c r="B117" s="526"/>
      <c r="C117" s="526"/>
      <c r="D117" s="526"/>
      <c r="E117" s="527"/>
      <c r="F117" s="527"/>
    </row>
    <row r="118" spans="2:6" s="500" customFormat="1" x14ac:dyDescent="0.25">
      <c r="B118" s="526"/>
      <c r="C118" s="526"/>
      <c r="D118" s="526"/>
      <c r="E118" s="527"/>
      <c r="F118" s="527"/>
    </row>
    <row r="119" spans="2:6" s="500" customFormat="1" x14ac:dyDescent="0.25">
      <c r="B119" s="526"/>
      <c r="C119" s="526"/>
      <c r="D119" s="526"/>
      <c r="E119" s="527"/>
      <c r="F119" s="527"/>
    </row>
    <row r="120" spans="2:6" s="500" customFormat="1" x14ac:dyDescent="0.25">
      <c r="B120" s="526"/>
      <c r="C120" s="526"/>
      <c r="D120" s="526"/>
      <c r="E120" s="527"/>
      <c r="F120" s="527"/>
    </row>
    <row r="121" spans="2:6" s="500" customFormat="1" x14ac:dyDescent="0.25">
      <c r="B121" s="526"/>
      <c r="C121" s="526"/>
      <c r="D121" s="526"/>
      <c r="E121" s="527"/>
      <c r="F121" s="527"/>
    </row>
    <row r="122" spans="2:6" s="500" customFormat="1" x14ac:dyDescent="0.25">
      <c r="B122" s="526"/>
      <c r="C122" s="526"/>
      <c r="D122" s="526"/>
      <c r="E122" s="527"/>
      <c r="F122" s="527"/>
    </row>
    <row r="123" spans="2:6" s="500" customFormat="1" x14ac:dyDescent="0.25">
      <c r="B123" s="526"/>
      <c r="C123" s="526"/>
      <c r="D123" s="526"/>
      <c r="E123" s="527"/>
      <c r="F123" s="527"/>
    </row>
    <row r="124" spans="2:6" s="500" customFormat="1" x14ac:dyDescent="0.25">
      <c r="B124" s="526"/>
      <c r="C124" s="526"/>
      <c r="D124" s="526"/>
      <c r="E124" s="527"/>
      <c r="F124" s="527"/>
    </row>
    <row r="125" spans="2:6" s="500" customFormat="1" x14ac:dyDescent="0.25">
      <c r="B125" s="526"/>
      <c r="C125" s="526"/>
      <c r="D125" s="526"/>
      <c r="E125" s="527"/>
      <c r="F125" s="527"/>
    </row>
    <row r="126" spans="2:6" s="500" customFormat="1" x14ac:dyDescent="0.25">
      <c r="B126" s="526"/>
      <c r="C126" s="526"/>
      <c r="D126" s="526"/>
      <c r="E126" s="527"/>
      <c r="F126" s="527"/>
    </row>
    <row r="127" spans="2:6" s="500" customFormat="1" x14ac:dyDescent="0.25">
      <c r="B127" s="526"/>
      <c r="C127" s="526"/>
      <c r="D127" s="526"/>
      <c r="E127" s="527"/>
      <c r="F127" s="527"/>
    </row>
    <row r="128" spans="2:6" s="500" customFormat="1" x14ac:dyDescent="0.25">
      <c r="B128" s="526"/>
      <c r="C128" s="526"/>
      <c r="D128" s="526"/>
      <c r="E128" s="527"/>
      <c r="F128" s="527"/>
    </row>
    <row r="129" spans="2:6" s="500" customFormat="1" x14ac:dyDescent="0.25">
      <c r="B129" s="526"/>
      <c r="C129" s="526"/>
      <c r="D129" s="526"/>
      <c r="E129" s="527"/>
      <c r="F129" s="527"/>
    </row>
    <row r="130" spans="2:6" s="500" customFormat="1" x14ac:dyDescent="0.25">
      <c r="B130" s="526"/>
      <c r="C130" s="526"/>
      <c r="D130" s="526"/>
      <c r="E130" s="527"/>
      <c r="F130" s="527"/>
    </row>
    <row r="131" spans="2:6" s="500" customFormat="1" x14ac:dyDescent="0.25">
      <c r="B131" s="526"/>
      <c r="C131" s="526"/>
      <c r="D131" s="526"/>
      <c r="E131" s="527"/>
      <c r="F131" s="527"/>
    </row>
    <row r="132" spans="2:6" s="500" customFormat="1" x14ac:dyDescent="0.25">
      <c r="B132" s="526"/>
      <c r="C132" s="526"/>
      <c r="D132" s="526"/>
      <c r="E132" s="527"/>
      <c r="F132" s="527"/>
    </row>
    <row r="133" spans="2:6" s="500" customFormat="1" x14ac:dyDescent="0.25">
      <c r="B133" s="526"/>
      <c r="C133" s="526"/>
      <c r="D133" s="526"/>
      <c r="E133" s="527"/>
      <c r="F133" s="527"/>
    </row>
    <row r="134" spans="2:6" s="500" customFormat="1" x14ac:dyDescent="0.25">
      <c r="B134" s="526"/>
      <c r="C134" s="526"/>
      <c r="D134" s="526"/>
      <c r="E134" s="527"/>
      <c r="F134" s="527"/>
    </row>
    <row r="135" spans="2:6" s="500" customFormat="1" x14ac:dyDescent="0.25">
      <c r="B135" s="526"/>
      <c r="C135" s="526"/>
      <c r="D135" s="526"/>
      <c r="E135" s="527"/>
      <c r="F135" s="527"/>
    </row>
    <row r="136" spans="2:6" s="500" customFormat="1" x14ac:dyDescent="0.25">
      <c r="B136" s="526"/>
      <c r="C136" s="526"/>
      <c r="D136" s="526"/>
      <c r="E136" s="527"/>
      <c r="F136" s="527"/>
    </row>
    <row r="137" spans="2:6" s="500" customFormat="1" x14ac:dyDescent="0.25">
      <c r="B137" s="526"/>
      <c r="C137" s="526"/>
      <c r="D137" s="526"/>
      <c r="E137" s="527"/>
      <c r="F137" s="527"/>
    </row>
    <row r="138" spans="2:6" s="500" customFormat="1" x14ac:dyDescent="0.25">
      <c r="B138" s="526"/>
      <c r="C138" s="526"/>
      <c r="D138" s="526"/>
      <c r="E138" s="527"/>
      <c r="F138" s="527"/>
    </row>
    <row r="139" spans="2:6" s="500" customFormat="1" x14ac:dyDescent="0.25">
      <c r="B139" s="526"/>
      <c r="C139" s="526"/>
      <c r="D139" s="526"/>
      <c r="E139" s="527"/>
      <c r="F139" s="527"/>
    </row>
    <row r="140" spans="2:6" s="500" customFormat="1" x14ac:dyDescent="0.25">
      <c r="B140" s="526"/>
      <c r="C140" s="526"/>
      <c r="D140" s="526"/>
      <c r="E140" s="527"/>
      <c r="F140" s="527"/>
    </row>
    <row r="141" spans="2:6" s="500" customFormat="1" x14ac:dyDescent="0.25">
      <c r="B141" s="526"/>
      <c r="C141" s="526"/>
      <c r="D141" s="526"/>
      <c r="E141" s="527"/>
      <c r="F141" s="527"/>
    </row>
    <row r="142" spans="2:6" s="500" customFormat="1" x14ac:dyDescent="0.25">
      <c r="B142" s="526"/>
      <c r="C142" s="526"/>
      <c r="D142" s="526"/>
      <c r="E142" s="527"/>
      <c r="F142" s="527"/>
    </row>
    <row r="143" spans="2:6" s="500" customFormat="1" x14ac:dyDescent="0.25">
      <c r="B143" s="526"/>
      <c r="C143" s="526"/>
      <c r="D143" s="526"/>
      <c r="E143" s="527"/>
      <c r="F143" s="527"/>
    </row>
    <row r="144" spans="2:6" s="500" customFormat="1" x14ac:dyDescent="0.25">
      <c r="B144" s="526"/>
      <c r="C144" s="526"/>
      <c r="D144" s="526"/>
      <c r="E144" s="527"/>
      <c r="F144" s="527"/>
    </row>
    <row r="145" spans="2:6" s="500" customFormat="1" x14ac:dyDescent="0.25">
      <c r="B145" s="526"/>
      <c r="C145" s="526"/>
      <c r="D145" s="526"/>
      <c r="E145" s="527"/>
      <c r="F145" s="527"/>
    </row>
    <row r="146" spans="2:6" s="500" customFormat="1" x14ac:dyDescent="0.25">
      <c r="B146" s="526"/>
      <c r="C146" s="526"/>
      <c r="D146" s="526"/>
      <c r="E146" s="527"/>
      <c r="F146" s="527"/>
    </row>
    <row r="147" spans="2:6" s="500" customFormat="1" x14ac:dyDescent="0.25">
      <c r="B147" s="526"/>
      <c r="C147" s="526"/>
      <c r="D147" s="526"/>
      <c r="E147" s="527"/>
      <c r="F147" s="527"/>
    </row>
    <row r="148" spans="2:6" s="500" customFormat="1" x14ac:dyDescent="0.25">
      <c r="B148" s="526"/>
      <c r="C148" s="526"/>
      <c r="D148" s="526"/>
      <c r="E148" s="527"/>
      <c r="F148" s="527"/>
    </row>
    <row r="149" spans="2:6" s="500" customFormat="1" x14ac:dyDescent="0.25">
      <c r="B149" s="526"/>
      <c r="C149" s="526"/>
      <c r="D149" s="526"/>
      <c r="E149" s="527"/>
      <c r="F149" s="527"/>
    </row>
    <row r="150" spans="2:6" s="500" customFormat="1" x14ac:dyDescent="0.25">
      <c r="B150" s="526"/>
      <c r="C150" s="526"/>
      <c r="D150" s="526"/>
      <c r="E150" s="527"/>
      <c r="F150" s="527"/>
    </row>
    <row r="151" spans="2:6" s="500" customFormat="1" x14ac:dyDescent="0.25">
      <c r="B151" s="526"/>
      <c r="C151" s="526"/>
      <c r="D151" s="526"/>
      <c r="E151" s="527"/>
      <c r="F151" s="527"/>
    </row>
    <row r="152" spans="2:6" s="500" customFormat="1" x14ac:dyDescent="0.25">
      <c r="B152" s="526"/>
      <c r="C152" s="526"/>
      <c r="D152" s="526"/>
      <c r="E152" s="527"/>
      <c r="F152" s="527"/>
    </row>
    <row r="153" spans="2:6" s="500" customFormat="1" x14ac:dyDescent="0.25">
      <c r="B153" s="526"/>
      <c r="C153" s="526"/>
      <c r="D153" s="526"/>
      <c r="E153" s="527"/>
      <c r="F153" s="527"/>
    </row>
    <row r="154" spans="2:6" s="500" customFormat="1" x14ac:dyDescent="0.25">
      <c r="B154" s="526"/>
      <c r="C154" s="526"/>
      <c r="D154" s="526"/>
      <c r="E154" s="527"/>
      <c r="F154" s="527"/>
    </row>
    <row r="155" spans="2:6" s="500" customFormat="1" x14ac:dyDescent="0.25">
      <c r="B155" s="526"/>
      <c r="C155" s="526"/>
      <c r="D155" s="526"/>
      <c r="E155" s="527"/>
      <c r="F155" s="527"/>
    </row>
    <row r="156" spans="2:6" s="500" customFormat="1" x14ac:dyDescent="0.25">
      <c r="B156" s="526"/>
      <c r="C156" s="526"/>
      <c r="D156" s="526"/>
      <c r="E156" s="527"/>
      <c r="F156" s="527"/>
    </row>
    <row r="157" spans="2:6" s="500" customFormat="1" x14ac:dyDescent="0.25">
      <c r="B157" s="526"/>
      <c r="C157" s="526"/>
      <c r="D157" s="526"/>
      <c r="E157" s="527"/>
      <c r="F157" s="527"/>
    </row>
    <row r="158" spans="2:6" s="500" customFormat="1" x14ac:dyDescent="0.25">
      <c r="B158" s="526"/>
      <c r="C158" s="526"/>
      <c r="D158" s="526"/>
      <c r="E158" s="527"/>
      <c r="F158" s="527"/>
    </row>
    <row r="159" spans="2:6" s="500" customFormat="1" x14ac:dyDescent="0.25">
      <c r="B159" s="526"/>
      <c r="C159" s="526"/>
      <c r="D159" s="526"/>
      <c r="E159" s="527"/>
      <c r="F159" s="527"/>
    </row>
    <row r="160" spans="2:6" s="500" customFormat="1" x14ac:dyDescent="0.25">
      <c r="B160" s="526"/>
      <c r="C160" s="526"/>
      <c r="D160" s="526"/>
      <c r="E160" s="527"/>
      <c r="F160" s="527"/>
    </row>
    <row r="161" spans="2:6" s="500" customFormat="1" x14ac:dyDescent="0.25">
      <c r="B161" s="526"/>
      <c r="C161" s="526"/>
      <c r="D161" s="526"/>
      <c r="E161" s="527"/>
      <c r="F161" s="527"/>
    </row>
    <row r="162" spans="2:6" s="500" customFormat="1" x14ac:dyDescent="0.25">
      <c r="B162" s="526"/>
      <c r="C162" s="526"/>
      <c r="D162" s="526"/>
      <c r="E162" s="527"/>
      <c r="F162" s="527"/>
    </row>
    <row r="163" spans="2:6" s="500" customFormat="1" x14ac:dyDescent="0.25">
      <c r="B163" s="526"/>
      <c r="C163" s="526"/>
      <c r="D163" s="526"/>
      <c r="E163" s="527"/>
      <c r="F163" s="527"/>
    </row>
    <row r="164" spans="2:6" s="500" customFormat="1" x14ac:dyDescent="0.25">
      <c r="B164" s="526"/>
      <c r="C164" s="526"/>
      <c r="D164" s="526"/>
      <c r="E164" s="527"/>
      <c r="F164" s="527"/>
    </row>
    <row r="165" spans="2:6" s="500" customFormat="1" x14ac:dyDescent="0.25">
      <c r="B165" s="526"/>
      <c r="C165" s="526"/>
      <c r="D165" s="526"/>
      <c r="E165" s="527"/>
      <c r="F165" s="527"/>
    </row>
    <row r="166" spans="2:6" s="500" customFormat="1" x14ac:dyDescent="0.25">
      <c r="B166" s="526"/>
      <c r="C166" s="526"/>
      <c r="D166" s="526"/>
      <c r="E166" s="527"/>
      <c r="F166" s="527"/>
    </row>
    <row r="167" spans="2:6" s="500" customFormat="1" x14ac:dyDescent="0.25">
      <c r="B167" s="526"/>
      <c r="C167" s="526"/>
      <c r="D167" s="526"/>
      <c r="E167" s="527"/>
      <c r="F167" s="527"/>
    </row>
    <row r="168" spans="2:6" s="500" customFormat="1" x14ac:dyDescent="0.25">
      <c r="B168" s="526"/>
      <c r="C168" s="526"/>
      <c r="D168" s="526"/>
      <c r="E168" s="527"/>
      <c r="F168" s="527"/>
    </row>
    <row r="169" spans="2:6" s="500" customFormat="1" x14ac:dyDescent="0.25">
      <c r="B169" s="526"/>
      <c r="C169" s="526"/>
      <c r="D169" s="526"/>
      <c r="E169" s="527"/>
      <c r="F169" s="527"/>
    </row>
    <row r="170" spans="2:6" s="500" customFormat="1" x14ac:dyDescent="0.25">
      <c r="B170" s="526"/>
      <c r="C170" s="526"/>
      <c r="D170" s="526"/>
      <c r="E170" s="527"/>
      <c r="F170" s="527"/>
    </row>
    <row r="171" spans="2:6" s="500" customFormat="1" x14ac:dyDescent="0.25">
      <c r="B171" s="526"/>
      <c r="C171" s="526"/>
      <c r="D171" s="526"/>
      <c r="E171" s="527"/>
      <c r="F171" s="527"/>
    </row>
    <row r="172" spans="2:6" s="500" customFormat="1" x14ac:dyDescent="0.25">
      <c r="B172" s="526"/>
      <c r="C172" s="526"/>
      <c r="D172" s="526"/>
      <c r="E172" s="527"/>
      <c r="F172" s="527"/>
    </row>
    <row r="173" spans="2:6" s="500" customFormat="1" x14ac:dyDescent="0.25">
      <c r="B173" s="526"/>
      <c r="C173" s="526"/>
      <c r="D173" s="526"/>
      <c r="E173" s="527"/>
      <c r="F173" s="527"/>
    </row>
    <row r="174" spans="2:6" s="500" customFormat="1" x14ac:dyDescent="0.25">
      <c r="B174" s="526"/>
      <c r="C174" s="526"/>
      <c r="D174" s="526"/>
      <c r="E174" s="527"/>
      <c r="F174" s="527"/>
    </row>
    <row r="175" spans="2:6" s="500" customFormat="1" x14ac:dyDescent="0.25">
      <c r="B175" s="526"/>
      <c r="C175" s="526"/>
      <c r="D175" s="526"/>
      <c r="E175" s="527"/>
      <c r="F175" s="527"/>
    </row>
    <row r="176" spans="2:6" s="500" customFormat="1" x14ac:dyDescent="0.25">
      <c r="B176" s="526"/>
      <c r="C176" s="526"/>
      <c r="D176" s="526"/>
      <c r="E176" s="527"/>
      <c r="F176" s="527"/>
    </row>
    <row r="177" spans="2:6" s="500" customFormat="1" x14ac:dyDescent="0.25">
      <c r="B177" s="526"/>
      <c r="C177" s="526"/>
      <c r="D177" s="526"/>
      <c r="E177" s="527"/>
      <c r="F177" s="527"/>
    </row>
    <row r="178" spans="2:6" s="500" customFormat="1" x14ac:dyDescent="0.25">
      <c r="B178" s="526"/>
      <c r="C178" s="526"/>
      <c r="D178" s="526"/>
      <c r="E178" s="527"/>
      <c r="F178" s="527"/>
    </row>
    <row r="179" spans="2:6" s="500" customFormat="1" x14ac:dyDescent="0.25">
      <c r="B179" s="526"/>
      <c r="C179" s="526"/>
      <c r="D179" s="526"/>
      <c r="E179" s="527"/>
      <c r="F179" s="527"/>
    </row>
    <row r="180" spans="2:6" s="500" customFormat="1" x14ac:dyDescent="0.25">
      <c r="B180" s="526"/>
      <c r="C180" s="526"/>
      <c r="D180" s="526"/>
      <c r="E180" s="527"/>
      <c r="F180" s="527"/>
    </row>
    <row r="181" spans="2:6" s="500" customFormat="1" x14ac:dyDescent="0.25">
      <c r="B181" s="526"/>
      <c r="C181" s="526"/>
      <c r="D181" s="526"/>
      <c r="E181" s="527"/>
      <c r="F181" s="527"/>
    </row>
    <row r="182" spans="2:6" s="500" customFormat="1" x14ac:dyDescent="0.25">
      <c r="B182" s="526"/>
      <c r="C182" s="526"/>
      <c r="D182" s="526"/>
      <c r="E182" s="527"/>
      <c r="F182" s="527"/>
    </row>
    <row r="183" spans="2:6" s="500" customFormat="1" x14ac:dyDescent="0.25">
      <c r="B183" s="526"/>
      <c r="C183" s="526"/>
      <c r="D183" s="526"/>
      <c r="E183" s="527"/>
      <c r="F183" s="527"/>
    </row>
    <row r="184" spans="2:6" s="500" customFormat="1" x14ac:dyDescent="0.25">
      <c r="B184" s="526"/>
      <c r="C184" s="526"/>
      <c r="D184" s="526"/>
      <c r="E184" s="527"/>
      <c r="F184" s="527"/>
    </row>
    <row r="185" spans="2:6" s="500" customFormat="1" x14ac:dyDescent="0.25">
      <c r="B185" s="526"/>
      <c r="C185" s="526"/>
      <c r="D185" s="526"/>
      <c r="E185" s="527"/>
      <c r="F185" s="527"/>
    </row>
    <row r="186" spans="2:6" s="500" customFormat="1" x14ac:dyDescent="0.25">
      <c r="B186" s="526"/>
      <c r="C186" s="526"/>
      <c r="D186" s="526"/>
      <c r="E186" s="527"/>
      <c r="F186" s="527"/>
    </row>
    <row r="187" spans="2:6" s="500" customFormat="1" x14ac:dyDescent="0.25">
      <c r="B187" s="526"/>
      <c r="C187" s="526"/>
      <c r="D187" s="526"/>
      <c r="E187" s="527"/>
      <c r="F187" s="527"/>
    </row>
    <row r="188" spans="2:6" s="500" customFormat="1" x14ac:dyDescent="0.25">
      <c r="B188" s="526"/>
      <c r="C188" s="526"/>
      <c r="D188" s="526"/>
      <c r="E188" s="527"/>
      <c r="F188" s="527"/>
    </row>
    <row r="189" spans="2:6" s="500" customFormat="1" x14ac:dyDescent="0.25">
      <c r="B189" s="526"/>
      <c r="C189" s="526"/>
      <c r="D189" s="526"/>
      <c r="E189" s="527"/>
      <c r="F189" s="527"/>
    </row>
    <row r="190" spans="2:6" s="500" customFormat="1" x14ac:dyDescent="0.25">
      <c r="B190" s="526"/>
      <c r="C190" s="526"/>
      <c r="D190" s="526"/>
      <c r="E190" s="527"/>
      <c r="F190" s="527"/>
    </row>
    <row r="191" spans="2:6" s="500" customFormat="1" x14ac:dyDescent="0.25">
      <c r="B191" s="526"/>
      <c r="C191" s="526"/>
      <c r="D191" s="526"/>
      <c r="E191" s="527"/>
      <c r="F191" s="527"/>
    </row>
    <row r="192" spans="2:6" s="500" customFormat="1" x14ac:dyDescent="0.25">
      <c r="B192" s="526"/>
      <c r="C192" s="526"/>
      <c r="D192" s="526"/>
      <c r="E192" s="527"/>
      <c r="F192" s="527"/>
    </row>
    <row r="193" spans="2:6" s="500" customFormat="1" x14ac:dyDescent="0.25">
      <c r="B193" s="526"/>
      <c r="C193" s="526"/>
      <c r="D193" s="526"/>
      <c r="E193" s="527"/>
      <c r="F193" s="527"/>
    </row>
    <row r="194" spans="2:6" s="500" customFormat="1" x14ac:dyDescent="0.25">
      <c r="B194" s="526"/>
      <c r="C194" s="526"/>
      <c r="D194" s="526"/>
      <c r="E194" s="527"/>
      <c r="F194" s="527"/>
    </row>
    <row r="195" spans="2:6" s="500" customFormat="1" x14ac:dyDescent="0.25">
      <c r="B195" s="526"/>
      <c r="C195" s="526"/>
      <c r="D195" s="526"/>
      <c r="E195" s="527"/>
      <c r="F195" s="527"/>
    </row>
    <row r="196" spans="2:6" s="500" customFormat="1" x14ac:dyDescent="0.25">
      <c r="B196" s="526"/>
      <c r="C196" s="526"/>
      <c r="D196" s="526"/>
      <c r="E196" s="527"/>
      <c r="F196" s="527"/>
    </row>
    <row r="197" spans="2:6" s="500" customFormat="1" x14ac:dyDescent="0.25">
      <c r="B197" s="526"/>
      <c r="C197" s="526"/>
      <c r="D197" s="526"/>
      <c r="E197" s="527"/>
      <c r="F197" s="527"/>
    </row>
    <row r="198" spans="2:6" s="500" customFormat="1" x14ac:dyDescent="0.25">
      <c r="B198" s="526"/>
      <c r="C198" s="526"/>
      <c r="D198" s="526"/>
      <c r="E198" s="527"/>
      <c r="F198" s="527"/>
    </row>
    <row r="199" spans="2:6" s="500" customFormat="1" x14ac:dyDescent="0.25">
      <c r="B199" s="526"/>
      <c r="C199" s="526"/>
      <c r="D199" s="526"/>
      <c r="E199" s="527"/>
      <c r="F199" s="527"/>
    </row>
    <row r="200" spans="2:6" s="500" customFormat="1" x14ac:dyDescent="0.25">
      <c r="B200" s="526"/>
      <c r="C200" s="526"/>
      <c r="D200" s="526"/>
      <c r="E200" s="527"/>
      <c r="F200" s="527"/>
    </row>
    <row r="201" spans="2:6" s="500" customFormat="1" x14ac:dyDescent="0.25">
      <c r="B201" s="526"/>
      <c r="C201" s="526"/>
      <c r="D201" s="526"/>
      <c r="E201" s="527"/>
      <c r="F201" s="527"/>
    </row>
    <row r="202" spans="2:6" s="500" customFormat="1" x14ac:dyDescent="0.25">
      <c r="B202" s="526"/>
      <c r="C202" s="526"/>
      <c r="D202" s="526"/>
      <c r="E202" s="527"/>
      <c r="F202" s="527"/>
    </row>
    <row r="203" spans="2:6" s="500" customFormat="1" x14ac:dyDescent="0.25">
      <c r="B203" s="526"/>
      <c r="C203" s="526"/>
      <c r="D203" s="526"/>
      <c r="E203" s="527"/>
      <c r="F203" s="527"/>
    </row>
    <row r="204" spans="2:6" s="500" customFormat="1" x14ac:dyDescent="0.25">
      <c r="B204" s="526"/>
      <c r="C204" s="526"/>
      <c r="D204" s="526"/>
      <c r="E204" s="527"/>
      <c r="F204" s="527"/>
    </row>
    <row r="205" spans="2:6" s="500" customFormat="1" x14ac:dyDescent="0.25">
      <c r="B205" s="526"/>
      <c r="C205" s="526"/>
      <c r="D205" s="526"/>
      <c r="E205" s="527"/>
      <c r="F205" s="527"/>
    </row>
    <row r="206" spans="2:6" s="500" customFormat="1" x14ac:dyDescent="0.25">
      <c r="B206" s="526"/>
      <c r="C206" s="526"/>
      <c r="D206" s="526"/>
      <c r="E206" s="527"/>
      <c r="F206" s="527"/>
    </row>
    <row r="207" spans="2:6" s="500" customFormat="1" x14ac:dyDescent="0.25">
      <c r="B207" s="526"/>
      <c r="C207" s="526"/>
      <c r="D207" s="526"/>
      <c r="E207" s="527"/>
      <c r="F207" s="527"/>
    </row>
    <row r="208" spans="2:6" s="500" customFormat="1" x14ac:dyDescent="0.25">
      <c r="B208" s="526"/>
      <c r="C208" s="526"/>
      <c r="D208" s="526"/>
      <c r="E208" s="527"/>
      <c r="F208" s="527"/>
    </row>
    <row r="209" spans="2:6" s="500" customFormat="1" x14ac:dyDescent="0.25">
      <c r="B209" s="526"/>
      <c r="C209" s="526"/>
      <c r="D209" s="526"/>
      <c r="E209" s="527"/>
      <c r="F209" s="527"/>
    </row>
    <row r="210" spans="2:6" s="500" customFormat="1" x14ac:dyDescent="0.25">
      <c r="B210" s="526"/>
      <c r="C210" s="526"/>
      <c r="D210" s="526"/>
      <c r="E210" s="527"/>
      <c r="F210" s="527"/>
    </row>
    <row r="211" spans="2:6" s="500" customFormat="1" x14ac:dyDescent="0.25">
      <c r="B211" s="526"/>
      <c r="C211" s="526"/>
      <c r="D211" s="526"/>
      <c r="E211" s="527"/>
      <c r="F211" s="527"/>
    </row>
    <row r="212" spans="2:6" s="500" customFormat="1" x14ac:dyDescent="0.25">
      <c r="B212" s="526"/>
      <c r="C212" s="526"/>
      <c r="D212" s="526"/>
      <c r="E212" s="527"/>
      <c r="F212" s="527"/>
    </row>
    <row r="213" spans="2:6" s="500" customFormat="1" x14ac:dyDescent="0.25">
      <c r="B213" s="526"/>
      <c r="C213" s="526"/>
      <c r="D213" s="526"/>
      <c r="E213" s="527"/>
      <c r="F213" s="527"/>
    </row>
    <row r="214" spans="2:6" s="500" customFormat="1" x14ac:dyDescent="0.25">
      <c r="B214" s="526"/>
      <c r="C214" s="526"/>
      <c r="D214" s="526"/>
      <c r="E214" s="527"/>
      <c r="F214" s="527"/>
    </row>
    <row r="215" spans="2:6" s="500" customFormat="1" x14ac:dyDescent="0.25">
      <c r="B215" s="526"/>
      <c r="C215" s="526"/>
      <c r="D215" s="526"/>
      <c r="E215" s="527"/>
      <c r="F215" s="527"/>
    </row>
    <row r="216" spans="2:6" s="500" customFormat="1" x14ac:dyDescent="0.25">
      <c r="B216" s="526"/>
      <c r="C216" s="526"/>
      <c r="D216" s="526"/>
      <c r="E216" s="527"/>
      <c r="F216" s="527"/>
    </row>
    <row r="217" spans="2:6" s="500" customFormat="1" x14ac:dyDescent="0.25">
      <c r="B217" s="526"/>
      <c r="C217" s="526"/>
      <c r="D217" s="526"/>
      <c r="E217" s="527"/>
      <c r="F217" s="527"/>
    </row>
    <row r="218" spans="2:6" s="500" customFormat="1" x14ac:dyDescent="0.25">
      <c r="B218" s="526"/>
      <c r="C218" s="526"/>
      <c r="D218" s="526"/>
      <c r="E218" s="527"/>
      <c r="F218" s="527"/>
    </row>
    <row r="219" spans="2:6" s="500" customFormat="1" x14ac:dyDescent="0.25">
      <c r="B219" s="526"/>
      <c r="C219" s="526"/>
      <c r="D219" s="526"/>
      <c r="E219" s="527"/>
      <c r="F219" s="527"/>
    </row>
    <row r="220" spans="2:6" s="500" customFormat="1" x14ac:dyDescent="0.25">
      <c r="B220" s="526"/>
      <c r="C220" s="526"/>
      <c r="D220" s="526"/>
      <c r="E220" s="527"/>
      <c r="F220" s="527"/>
    </row>
    <row r="221" spans="2:6" s="500" customFormat="1" x14ac:dyDescent="0.25">
      <c r="B221" s="526"/>
      <c r="C221" s="526"/>
      <c r="D221" s="526"/>
      <c r="E221" s="527"/>
      <c r="F221" s="527"/>
    </row>
    <row r="222" spans="2:6" s="500" customFormat="1" x14ac:dyDescent="0.25">
      <c r="B222" s="526"/>
      <c r="C222" s="526"/>
      <c r="D222" s="526"/>
      <c r="E222" s="527"/>
      <c r="F222" s="527"/>
    </row>
    <row r="223" spans="2:6" s="500" customFormat="1" x14ac:dyDescent="0.25">
      <c r="B223" s="526"/>
      <c r="C223" s="526"/>
      <c r="D223" s="526"/>
      <c r="E223" s="527"/>
      <c r="F223" s="527"/>
    </row>
    <row r="224" spans="2:6" s="500" customFormat="1" x14ac:dyDescent="0.25">
      <c r="E224" s="528"/>
      <c r="F224" s="528"/>
    </row>
    <row r="225" spans="5:6" s="500" customFormat="1" x14ac:dyDescent="0.25">
      <c r="E225" s="528"/>
      <c r="F225" s="528"/>
    </row>
    <row r="226" spans="5:6" s="500" customFormat="1" x14ac:dyDescent="0.25">
      <c r="E226" s="528"/>
      <c r="F226" s="528"/>
    </row>
    <row r="227" spans="5:6" s="500" customFormat="1" x14ac:dyDescent="0.25">
      <c r="E227" s="528"/>
      <c r="F227" s="528"/>
    </row>
    <row r="228" spans="5:6" s="500" customFormat="1" x14ac:dyDescent="0.25">
      <c r="E228" s="528"/>
      <c r="F228" s="528"/>
    </row>
    <row r="229" spans="5:6" s="500" customFormat="1" x14ac:dyDescent="0.25">
      <c r="E229" s="528"/>
      <c r="F229" s="528"/>
    </row>
    <row r="230" spans="5:6" s="500" customFormat="1" x14ac:dyDescent="0.25">
      <c r="E230" s="528"/>
      <c r="F230" s="528"/>
    </row>
    <row r="231" spans="5:6" s="500" customFormat="1" x14ac:dyDescent="0.25">
      <c r="E231" s="528"/>
      <c r="F231" s="528"/>
    </row>
    <row r="232" spans="5:6" s="500" customFormat="1" x14ac:dyDescent="0.25">
      <c r="E232" s="528"/>
      <c r="F232" s="528"/>
    </row>
    <row r="233" spans="5:6" s="500" customFormat="1" x14ac:dyDescent="0.25">
      <c r="E233" s="528"/>
      <c r="F233" s="528"/>
    </row>
    <row r="234" spans="5:6" s="500" customFormat="1" x14ac:dyDescent="0.25">
      <c r="E234" s="528"/>
      <c r="F234" s="528"/>
    </row>
    <row r="235" spans="5:6" s="500" customFormat="1" x14ac:dyDescent="0.25">
      <c r="E235" s="528"/>
      <c r="F235" s="528"/>
    </row>
    <row r="236" spans="5:6" s="500" customFormat="1" x14ac:dyDescent="0.25">
      <c r="E236" s="528"/>
      <c r="F236" s="528"/>
    </row>
    <row r="237" spans="5:6" s="500" customFormat="1" x14ac:dyDescent="0.25">
      <c r="E237" s="528"/>
      <c r="F237" s="528"/>
    </row>
    <row r="238" spans="5:6" s="500" customFormat="1" x14ac:dyDescent="0.25">
      <c r="E238" s="528"/>
      <c r="F238" s="528"/>
    </row>
    <row r="239" spans="5:6" s="500" customFormat="1" x14ac:dyDescent="0.25">
      <c r="E239" s="528"/>
      <c r="F239" s="528"/>
    </row>
    <row r="240" spans="5:6" s="500" customFormat="1" x14ac:dyDescent="0.25">
      <c r="E240" s="528"/>
      <c r="F240" s="528"/>
    </row>
    <row r="241" spans="5:6" s="500" customFormat="1" x14ac:dyDescent="0.25">
      <c r="E241" s="528"/>
      <c r="F241" s="528"/>
    </row>
    <row r="242" spans="5:6" s="500" customFormat="1" x14ac:dyDescent="0.25">
      <c r="E242" s="528"/>
      <c r="F242" s="528"/>
    </row>
    <row r="243" spans="5:6" s="500" customFormat="1" x14ac:dyDescent="0.25">
      <c r="E243" s="528"/>
      <c r="F243" s="528"/>
    </row>
    <row r="244" spans="5:6" s="500" customFormat="1" x14ac:dyDescent="0.25">
      <c r="E244" s="528"/>
      <c r="F244" s="528"/>
    </row>
    <row r="245" spans="5:6" s="500" customFormat="1" x14ac:dyDescent="0.25">
      <c r="E245" s="528"/>
      <c r="F245" s="528"/>
    </row>
    <row r="246" spans="5:6" s="500" customFormat="1" x14ac:dyDescent="0.25">
      <c r="E246" s="528"/>
      <c r="F246" s="528"/>
    </row>
    <row r="247" spans="5:6" s="500" customFormat="1" x14ac:dyDescent="0.25">
      <c r="E247" s="528"/>
      <c r="F247" s="528"/>
    </row>
    <row r="248" spans="5:6" s="500" customFormat="1" x14ac:dyDescent="0.25">
      <c r="E248" s="528"/>
      <c r="F248" s="528"/>
    </row>
    <row r="249" spans="5:6" s="500" customFormat="1" x14ac:dyDescent="0.25">
      <c r="E249" s="528"/>
      <c r="F249" s="528"/>
    </row>
    <row r="250" spans="5:6" s="500" customFormat="1" x14ac:dyDescent="0.25">
      <c r="E250" s="528"/>
      <c r="F250" s="528"/>
    </row>
    <row r="251" spans="5:6" s="500" customFormat="1" x14ac:dyDescent="0.25">
      <c r="E251" s="528"/>
      <c r="F251" s="528"/>
    </row>
    <row r="252" spans="5:6" s="500" customFormat="1" x14ac:dyDescent="0.25">
      <c r="E252" s="528"/>
      <c r="F252" s="528"/>
    </row>
    <row r="253" spans="5:6" s="500" customFormat="1" x14ac:dyDescent="0.25">
      <c r="E253" s="528"/>
      <c r="F253" s="528"/>
    </row>
    <row r="254" spans="5:6" s="500" customFormat="1" x14ac:dyDescent="0.25">
      <c r="E254" s="528"/>
      <c r="F254" s="528"/>
    </row>
    <row r="255" spans="5:6" s="500" customFormat="1" x14ac:dyDescent="0.25">
      <c r="E255" s="528"/>
      <c r="F255" s="528"/>
    </row>
    <row r="256" spans="5:6" s="500" customFormat="1" x14ac:dyDescent="0.25">
      <c r="E256" s="528"/>
      <c r="F256" s="528"/>
    </row>
    <row r="257" spans="5:6" s="500" customFormat="1" x14ac:dyDescent="0.25">
      <c r="E257" s="528"/>
      <c r="F257" s="528"/>
    </row>
    <row r="258" spans="5:6" s="500" customFormat="1" x14ac:dyDescent="0.25">
      <c r="E258" s="528"/>
      <c r="F258" s="528"/>
    </row>
    <row r="259" spans="5:6" s="500" customFormat="1" x14ac:dyDescent="0.25">
      <c r="E259" s="528"/>
      <c r="F259" s="528"/>
    </row>
    <row r="260" spans="5:6" s="500" customFormat="1" x14ac:dyDescent="0.25">
      <c r="E260" s="528"/>
      <c r="F260" s="528"/>
    </row>
    <row r="261" spans="5:6" s="500" customFormat="1" x14ac:dyDescent="0.25">
      <c r="E261" s="528"/>
      <c r="F261" s="528"/>
    </row>
    <row r="262" spans="5:6" s="500" customFormat="1" x14ac:dyDescent="0.25">
      <c r="E262" s="528"/>
      <c r="F262" s="528"/>
    </row>
    <row r="263" spans="5:6" s="500" customFormat="1" x14ac:dyDescent="0.25">
      <c r="E263" s="528"/>
      <c r="F263" s="528"/>
    </row>
    <row r="264" spans="5:6" s="500" customFormat="1" x14ac:dyDescent="0.25">
      <c r="E264" s="528"/>
      <c r="F264" s="528"/>
    </row>
    <row r="265" spans="5:6" s="500" customFormat="1" x14ac:dyDescent="0.25">
      <c r="E265" s="528"/>
      <c r="F265" s="528"/>
    </row>
    <row r="266" spans="5:6" s="500" customFormat="1" x14ac:dyDescent="0.25">
      <c r="E266" s="528"/>
      <c r="F266" s="528"/>
    </row>
    <row r="267" spans="5:6" s="500" customFormat="1" x14ac:dyDescent="0.25">
      <c r="E267" s="528"/>
      <c r="F267" s="528"/>
    </row>
    <row r="268" spans="5:6" s="500" customFormat="1" x14ac:dyDescent="0.25">
      <c r="E268" s="528"/>
      <c r="F268" s="528"/>
    </row>
    <row r="269" spans="5:6" s="500" customFormat="1" x14ac:dyDescent="0.25">
      <c r="E269" s="528"/>
      <c r="F269" s="528"/>
    </row>
    <row r="270" spans="5:6" s="500" customFormat="1" x14ac:dyDescent="0.25">
      <c r="E270" s="528"/>
      <c r="F270" s="528"/>
    </row>
    <row r="271" spans="5:6" s="500" customFormat="1" x14ac:dyDescent="0.25">
      <c r="E271" s="528"/>
      <c r="F271" s="528"/>
    </row>
    <row r="272" spans="5:6" s="500" customFormat="1" x14ac:dyDescent="0.25">
      <c r="E272" s="528"/>
      <c r="F272" s="528"/>
    </row>
    <row r="273" spans="5:6" s="500" customFormat="1" x14ac:dyDescent="0.25">
      <c r="E273" s="528"/>
      <c r="F273" s="528"/>
    </row>
    <row r="274" spans="5:6" s="500" customFormat="1" x14ac:dyDescent="0.25">
      <c r="E274" s="528"/>
      <c r="F274" s="528"/>
    </row>
    <row r="275" spans="5:6" s="500" customFormat="1" x14ac:dyDescent="0.25">
      <c r="E275" s="528"/>
      <c r="F275" s="528"/>
    </row>
    <row r="276" spans="5:6" s="500" customFormat="1" x14ac:dyDescent="0.25">
      <c r="E276" s="528"/>
      <c r="F276" s="528"/>
    </row>
    <row r="277" spans="5:6" s="500" customFormat="1" x14ac:dyDescent="0.25">
      <c r="E277" s="528"/>
      <c r="F277" s="528"/>
    </row>
    <row r="278" spans="5:6" s="500" customFormat="1" x14ac:dyDescent="0.25">
      <c r="E278" s="528"/>
      <c r="F278" s="528"/>
    </row>
    <row r="279" spans="5:6" s="500" customFormat="1" x14ac:dyDescent="0.25">
      <c r="E279" s="528"/>
      <c r="F279" s="528"/>
    </row>
    <row r="280" spans="5:6" s="500" customFormat="1" x14ac:dyDescent="0.25">
      <c r="E280" s="528"/>
      <c r="F280" s="528"/>
    </row>
    <row r="281" spans="5:6" s="500" customFormat="1" x14ac:dyDescent="0.25">
      <c r="E281" s="528"/>
      <c r="F281" s="528"/>
    </row>
    <row r="282" spans="5:6" s="500" customFormat="1" x14ac:dyDescent="0.25">
      <c r="E282" s="528"/>
      <c r="F282" s="528"/>
    </row>
    <row r="283" spans="5:6" s="500" customFormat="1" x14ac:dyDescent="0.25">
      <c r="E283" s="528"/>
      <c r="F283" s="528"/>
    </row>
    <row r="284" spans="5:6" s="500" customFormat="1" x14ac:dyDescent="0.25">
      <c r="E284" s="528"/>
      <c r="F284" s="528"/>
    </row>
    <row r="285" spans="5:6" s="500" customFormat="1" x14ac:dyDescent="0.25">
      <c r="E285" s="528"/>
      <c r="F285" s="528"/>
    </row>
    <row r="286" spans="5:6" s="500" customFormat="1" x14ac:dyDescent="0.25">
      <c r="E286" s="528"/>
      <c r="F286" s="528"/>
    </row>
    <row r="287" spans="5:6" s="500" customFormat="1" x14ac:dyDescent="0.25">
      <c r="E287" s="528"/>
      <c r="F287" s="528"/>
    </row>
    <row r="288" spans="5:6" s="500" customFormat="1" x14ac:dyDescent="0.25">
      <c r="E288" s="528"/>
      <c r="F288" s="528"/>
    </row>
    <row r="289" spans="5:6" s="500" customFormat="1" x14ac:dyDescent="0.25">
      <c r="E289" s="528"/>
      <c r="F289" s="528"/>
    </row>
    <row r="290" spans="5:6" s="500" customFormat="1" x14ac:dyDescent="0.25">
      <c r="E290" s="528"/>
      <c r="F290" s="528"/>
    </row>
    <row r="291" spans="5:6" s="500" customFormat="1" x14ac:dyDescent="0.25">
      <c r="E291" s="528"/>
      <c r="F291" s="528"/>
    </row>
    <row r="292" spans="5:6" s="500" customFormat="1" x14ac:dyDescent="0.25">
      <c r="E292" s="528"/>
      <c r="F292" s="528"/>
    </row>
    <row r="293" spans="5:6" s="500" customFormat="1" x14ac:dyDescent="0.25">
      <c r="E293" s="528"/>
      <c r="F293" s="528"/>
    </row>
    <row r="294" spans="5:6" s="500" customFormat="1" x14ac:dyDescent="0.25">
      <c r="E294" s="528"/>
      <c r="F294" s="528"/>
    </row>
    <row r="295" spans="5:6" s="500" customFormat="1" x14ac:dyDescent="0.25">
      <c r="E295" s="528"/>
      <c r="F295" s="528"/>
    </row>
    <row r="296" spans="5:6" s="500" customFormat="1" x14ac:dyDescent="0.25">
      <c r="E296" s="528"/>
      <c r="F296" s="528"/>
    </row>
    <row r="297" spans="5:6" s="500" customFormat="1" x14ac:dyDescent="0.25">
      <c r="E297" s="528"/>
      <c r="F297" s="528"/>
    </row>
    <row r="298" spans="5:6" s="500" customFormat="1" x14ac:dyDescent="0.25">
      <c r="E298" s="528"/>
      <c r="F298" s="528"/>
    </row>
    <row r="299" spans="5:6" s="500" customFormat="1" x14ac:dyDescent="0.25">
      <c r="E299" s="528"/>
      <c r="F299" s="528"/>
    </row>
    <row r="300" spans="5:6" s="500" customFormat="1" x14ac:dyDescent="0.25">
      <c r="E300" s="528"/>
      <c r="F300" s="528"/>
    </row>
    <row r="301" spans="5:6" s="500" customFormat="1" x14ac:dyDescent="0.25">
      <c r="E301" s="528"/>
      <c r="F301" s="528"/>
    </row>
    <row r="302" spans="5:6" s="500" customFormat="1" x14ac:dyDescent="0.25">
      <c r="E302" s="528"/>
      <c r="F302" s="528"/>
    </row>
    <row r="303" spans="5:6" s="500" customFormat="1" x14ac:dyDescent="0.25">
      <c r="E303" s="528"/>
      <c r="F303" s="528"/>
    </row>
    <row r="304" spans="5:6" s="500" customFormat="1" x14ac:dyDescent="0.25">
      <c r="E304" s="528"/>
      <c r="F304" s="528"/>
    </row>
    <row r="305" spans="5:6" s="500" customFormat="1" x14ac:dyDescent="0.25">
      <c r="E305" s="528"/>
      <c r="F305" s="528"/>
    </row>
    <row r="306" spans="5:6" s="500" customFormat="1" x14ac:dyDescent="0.25">
      <c r="E306" s="528"/>
      <c r="F306" s="528"/>
    </row>
    <row r="307" spans="5:6" s="500" customFormat="1" x14ac:dyDescent="0.25">
      <c r="E307" s="528"/>
      <c r="F307" s="528"/>
    </row>
    <row r="308" spans="5:6" s="500" customFormat="1" x14ac:dyDescent="0.25">
      <c r="E308" s="528"/>
      <c r="F308" s="528"/>
    </row>
    <row r="309" spans="5:6" s="500" customFormat="1" x14ac:dyDescent="0.25">
      <c r="E309" s="528"/>
      <c r="F309" s="528"/>
    </row>
    <row r="310" spans="5:6" s="500" customFormat="1" x14ac:dyDescent="0.25">
      <c r="E310" s="528"/>
      <c r="F310" s="528"/>
    </row>
    <row r="311" spans="5:6" s="500" customFormat="1" x14ac:dyDescent="0.25">
      <c r="E311" s="528"/>
      <c r="F311" s="528"/>
    </row>
    <row r="312" spans="5:6" s="500" customFormat="1" x14ac:dyDescent="0.25">
      <c r="E312" s="528"/>
      <c r="F312" s="528"/>
    </row>
    <row r="313" spans="5:6" s="500" customFormat="1" x14ac:dyDescent="0.25">
      <c r="E313" s="528"/>
      <c r="F313" s="528"/>
    </row>
    <row r="314" spans="5:6" s="500" customFormat="1" x14ac:dyDescent="0.25">
      <c r="E314" s="528"/>
      <c r="F314" s="528"/>
    </row>
    <row r="315" spans="5:6" s="500" customFormat="1" x14ac:dyDescent="0.25">
      <c r="E315" s="528"/>
      <c r="F315" s="528"/>
    </row>
    <row r="316" spans="5:6" s="500" customFormat="1" x14ac:dyDescent="0.25">
      <c r="E316" s="528"/>
      <c r="F316" s="528"/>
    </row>
    <row r="317" spans="5:6" s="500" customFormat="1" x14ac:dyDescent="0.25">
      <c r="E317" s="528"/>
      <c r="F317" s="528"/>
    </row>
    <row r="318" spans="5:6" s="500" customFormat="1" x14ac:dyDescent="0.25">
      <c r="E318" s="528"/>
      <c r="F318" s="528"/>
    </row>
    <row r="319" spans="5:6" s="500" customFormat="1" x14ac:dyDescent="0.25">
      <c r="E319" s="528"/>
      <c r="F319" s="528"/>
    </row>
    <row r="320" spans="5:6" s="500" customFormat="1" x14ac:dyDescent="0.25">
      <c r="E320" s="528"/>
      <c r="F320" s="528"/>
    </row>
    <row r="321" spans="5:6" s="500" customFormat="1" x14ac:dyDescent="0.25">
      <c r="E321" s="528"/>
      <c r="F321" s="528"/>
    </row>
    <row r="322" spans="5:6" s="500" customFormat="1" x14ac:dyDescent="0.25">
      <c r="E322" s="528"/>
      <c r="F322" s="528"/>
    </row>
    <row r="323" spans="5:6" s="500" customFormat="1" x14ac:dyDescent="0.25">
      <c r="E323" s="528"/>
      <c r="F323" s="528"/>
    </row>
    <row r="324" spans="5:6" s="500" customFormat="1" x14ac:dyDescent="0.25">
      <c r="E324" s="528"/>
      <c r="F324" s="528"/>
    </row>
    <row r="325" spans="5:6" s="500" customFormat="1" x14ac:dyDescent="0.25">
      <c r="E325" s="528"/>
      <c r="F325" s="528"/>
    </row>
    <row r="326" spans="5:6" s="500" customFormat="1" x14ac:dyDescent="0.25">
      <c r="E326" s="528"/>
      <c r="F326" s="528"/>
    </row>
    <row r="327" spans="5:6" s="500" customFormat="1" x14ac:dyDescent="0.25">
      <c r="E327" s="528"/>
      <c r="F327" s="528"/>
    </row>
    <row r="328" spans="5:6" s="500" customFormat="1" x14ac:dyDescent="0.25">
      <c r="E328" s="528"/>
      <c r="F328" s="528"/>
    </row>
    <row r="329" spans="5:6" s="500" customFormat="1" x14ac:dyDescent="0.25">
      <c r="E329" s="528"/>
      <c r="F329" s="528"/>
    </row>
    <row r="330" spans="5:6" s="500" customFormat="1" x14ac:dyDescent="0.25">
      <c r="E330" s="528"/>
      <c r="F330" s="528"/>
    </row>
    <row r="331" spans="5:6" s="500" customFormat="1" x14ac:dyDescent="0.25">
      <c r="E331" s="528"/>
      <c r="F331" s="528"/>
    </row>
    <row r="332" spans="5:6" s="500" customFormat="1" x14ac:dyDescent="0.25">
      <c r="E332" s="528"/>
      <c r="F332" s="528"/>
    </row>
    <row r="333" spans="5:6" s="500" customFormat="1" x14ac:dyDescent="0.25">
      <c r="E333" s="528"/>
      <c r="F333" s="528"/>
    </row>
    <row r="334" spans="5:6" s="500" customFormat="1" x14ac:dyDescent="0.25">
      <c r="E334" s="528"/>
      <c r="F334" s="528"/>
    </row>
    <row r="335" spans="5:6" s="500" customFormat="1" x14ac:dyDescent="0.25">
      <c r="E335" s="528"/>
      <c r="F335" s="528"/>
    </row>
    <row r="336" spans="5:6" s="500" customFormat="1" x14ac:dyDescent="0.25">
      <c r="E336" s="528"/>
      <c r="F336" s="528"/>
    </row>
    <row r="337" spans="5:6" s="500" customFormat="1" x14ac:dyDescent="0.25">
      <c r="E337" s="528"/>
      <c r="F337" s="528"/>
    </row>
    <row r="338" spans="5:6" s="500" customFormat="1" x14ac:dyDescent="0.25">
      <c r="E338" s="528"/>
      <c r="F338" s="528"/>
    </row>
    <row r="339" spans="5:6" s="500" customFormat="1" x14ac:dyDescent="0.25">
      <c r="E339" s="528"/>
      <c r="F339" s="528"/>
    </row>
    <row r="340" spans="5:6" s="500" customFormat="1" x14ac:dyDescent="0.25">
      <c r="E340" s="528"/>
      <c r="F340" s="528"/>
    </row>
    <row r="341" spans="5:6" s="500" customFormat="1" x14ac:dyDescent="0.25">
      <c r="E341" s="528"/>
      <c r="F341" s="528"/>
    </row>
    <row r="342" spans="5:6" s="500" customFormat="1" x14ac:dyDescent="0.25">
      <c r="E342" s="528"/>
      <c r="F342" s="528"/>
    </row>
    <row r="343" spans="5:6" s="500" customFormat="1" x14ac:dyDescent="0.25">
      <c r="E343" s="528"/>
      <c r="F343" s="528"/>
    </row>
    <row r="344" spans="5:6" s="500" customFormat="1" x14ac:dyDescent="0.25">
      <c r="E344" s="528"/>
      <c r="F344" s="528"/>
    </row>
    <row r="345" spans="5:6" s="500" customFormat="1" x14ac:dyDescent="0.25">
      <c r="E345" s="528"/>
      <c r="F345" s="528"/>
    </row>
    <row r="346" spans="5:6" s="500" customFormat="1" x14ac:dyDescent="0.25">
      <c r="E346" s="528"/>
      <c r="F346" s="528"/>
    </row>
    <row r="347" spans="5:6" s="500" customFormat="1" x14ac:dyDescent="0.25">
      <c r="E347" s="528"/>
      <c r="F347" s="528"/>
    </row>
    <row r="348" spans="5:6" s="500" customFormat="1" x14ac:dyDescent="0.25">
      <c r="E348" s="528"/>
      <c r="F348" s="528"/>
    </row>
    <row r="349" spans="5:6" s="500" customFormat="1" x14ac:dyDescent="0.25">
      <c r="E349" s="528"/>
      <c r="F349" s="528"/>
    </row>
    <row r="350" spans="5:6" s="500" customFormat="1" x14ac:dyDescent="0.25">
      <c r="E350" s="528"/>
      <c r="F350" s="528"/>
    </row>
    <row r="351" spans="5:6" s="500" customFormat="1" x14ac:dyDescent="0.25">
      <c r="E351" s="528"/>
      <c r="F351" s="528"/>
    </row>
    <row r="352" spans="5:6" s="500" customFormat="1" x14ac:dyDescent="0.25">
      <c r="E352" s="528"/>
      <c r="F352" s="528"/>
    </row>
    <row r="353" spans="5:6" s="500" customFormat="1" x14ac:dyDescent="0.25">
      <c r="E353" s="528"/>
      <c r="F353" s="528"/>
    </row>
    <row r="354" spans="5:6" s="500" customFormat="1" x14ac:dyDescent="0.25">
      <c r="E354" s="528"/>
      <c r="F354" s="528"/>
    </row>
    <row r="355" spans="5:6" s="500" customFormat="1" x14ac:dyDescent="0.25">
      <c r="E355" s="528"/>
      <c r="F355" s="528"/>
    </row>
    <row r="356" spans="5:6" s="500" customFormat="1" x14ac:dyDescent="0.25">
      <c r="E356" s="528"/>
      <c r="F356" s="528"/>
    </row>
    <row r="357" spans="5:6" s="500" customFormat="1" x14ac:dyDescent="0.25">
      <c r="E357" s="528"/>
      <c r="F357" s="528"/>
    </row>
    <row r="358" spans="5:6" s="500" customFormat="1" x14ac:dyDescent="0.25">
      <c r="E358" s="528"/>
      <c r="F358" s="528"/>
    </row>
    <row r="359" spans="5:6" s="500" customFormat="1" x14ac:dyDescent="0.25">
      <c r="E359" s="528"/>
      <c r="F359" s="528"/>
    </row>
    <row r="360" spans="5:6" s="500" customFormat="1" x14ac:dyDescent="0.25">
      <c r="E360" s="528"/>
      <c r="F360" s="528"/>
    </row>
    <row r="361" spans="5:6" s="500" customFormat="1" x14ac:dyDescent="0.25">
      <c r="E361" s="528"/>
      <c r="F361" s="528"/>
    </row>
    <row r="362" spans="5:6" s="500" customFormat="1" x14ac:dyDescent="0.25">
      <c r="E362" s="528"/>
      <c r="F362" s="528"/>
    </row>
    <row r="363" spans="5:6" s="500" customFormat="1" x14ac:dyDescent="0.25">
      <c r="E363" s="528"/>
      <c r="F363" s="528"/>
    </row>
    <row r="364" spans="5:6" s="500" customFormat="1" x14ac:dyDescent="0.25">
      <c r="E364" s="528"/>
      <c r="F364" s="528"/>
    </row>
    <row r="365" spans="5:6" s="500" customFormat="1" x14ac:dyDescent="0.25">
      <c r="E365" s="528"/>
      <c r="F365" s="528"/>
    </row>
    <row r="366" spans="5:6" s="500" customFormat="1" x14ac:dyDescent="0.25">
      <c r="E366" s="528"/>
      <c r="F366" s="528"/>
    </row>
    <row r="367" spans="5:6" s="500" customFormat="1" x14ac:dyDescent="0.25">
      <c r="E367" s="528"/>
      <c r="F367" s="528"/>
    </row>
    <row r="368" spans="5:6" s="500" customFormat="1" x14ac:dyDescent="0.25">
      <c r="E368" s="528"/>
      <c r="F368" s="528"/>
    </row>
    <row r="369" spans="5:6" s="500" customFormat="1" x14ac:dyDescent="0.25">
      <c r="E369" s="528"/>
      <c r="F369" s="528"/>
    </row>
    <row r="370" spans="5:6" s="500" customFormat="1" x14ac:dyDescent="0.25">
      <c r="E370" s="528"/>
      <c r="F370" s="528"/>
    </row>
    <row r="371" spans="5:6" s="500" customFormat="1" x14ac:dyDescent="0.25">
      <c r="E371" s="528"/>
      <c r="F371" s="528"/>
    </row>
    <row r="372" spans="5:6" s="500" customFormat="1" x14ac:dyDescent="0.25">
      <c r="E372" s="528"/>
      <c r="F372" s="528"/>
    </row>
    <row r="373" spans="5:6" s="500" customFormat="1" x14ac:dyDescent="0.25">
      <c r="E373" s="528"/>
      <c r="F373" s="528"/>
    </row>
    <row r="374" spans="5:6" s="500" customFormat="1" x14ac:dyDescent="0.25">
      <c r="E374" s="528"/>
      <c r="F374" s="528"/>
    </row>
    <row r="375" spans="5:6" s="500" customFormat="1" x14ac:dyDescent="0.25">
      <c r="E375" s="528"/>
      <c r="F375" s="528"/>
    </row>
    <row r="376" spans="5:6" s="500" customFormat="1" x14ac:dyDescent="0.25">
      <c r="E376" s="528"/>
      <c r="F376" s="528"/>
    </row>
    <row r="377" spans="5:6" s="500" customFormat="1" x14ac:dyDescent="0.25">
      <c r="E377" s="528"/>
      <c r="F377" s="528"/>
    </row>
    <row r="378" spans="5:6" s="500" customFormat="1" x14ac:dyDescent="0.25">
      <c r="E378" s="528"/>
      <c r="F378" s="528"/>
    </row>
    <row r="379" spans="5:6" s="500" customFormat="1" x14ac:dyDescent="0.25">
      <c r="E379" s="528"/>
      <c r="F379" s="528"/>
    </row>
    <row r="380" spans="5:6" s="500" customFormat="1" x14ac:dyDescent="0.25">
      <c r="E380" s="528"/>
      <c r="F380" s="528"/>
    </row>
    <row r="381" spans="5:6" s="500" customFormat="1" x14ac:dyDescent="0.25">
      <c r="E381" s="528"/>
      <c r="F381" s="528"/>
    </row>
    <row r="382" spans="5:6" s="500" customFormat="1" x14ac:dyDescent="0.25">
      <c r="E382" s="528"/>
      <c r="F382" s="528"/>
    </row>
    <row r="383" spans="5:6" s="500" customFormat="1" x14ac:dyDescent="0.25">
      <c r="E383" s="528"/>
      <c r="F383" s="528"/>
    </row>
    <row r="384" spans="5:6" s="500" customFormat="1" x14ac:dyDescent="0.25">
      <c r="E384" s="528"/>
      <c r="F384" s="528"/>
    </row>
    <row r="385" spans="5:6" s="500" customFormat="1" x14ac:dyDescent="0.25">
      <c r="E385" s="528"/>
      <c r="F385" s="528"/>
    </row>
    <row r="386" spans="5:6" s="500" customFormat="1" x14ac:dyDescent="0.25">
      <c r="E386" s="528"/>
      <c r="F386" s="528"/>
    </row>
    <row r="387" spans="5:6" s="500" customFormat="1" x14ac:dyDescent="0.25">
      <c r="E387" s="528"/>
      <c r="F387" s="528"/>
    </row>
    <row r="388" spans="5:6" s="500" customFormat="1" x14ac:dyDescent="0.25">
      <c r="E388" s="528"/>
      <c r="F388" s="528"/>
    </row>
    <row r="389" spans="5:6" s="500" customFormat="1" x14ac:dyDescent="0.25">
      <c r="E389" s="528"/>
      <c r="F389" s="528"/>
    </row>
    <row r="390" spans="5:6" s="500" customFormat="1" x14ac:dyDescent="0.25">
      <c r="E390" s="528"/>
      <c r="F390" s="528"/>
    </row>
    <row r="391" spans="5:6" s="500" customFormat="1" x14ac:dyDescent="0.25">
      <c r="E391" s="528"/>
      <c r="F391" s="528"/>
    </row>
    <row r="392" spans="5:6" s="500" customFormat="1" x14ac:dyDescent="0.25">
      <c r="E392" s="528"/>
      <c r="F392" s="528"/>
    </row>
    <row r="393" spans="5:6" s="500" customFormat="1" x14ac:dyDescent="0.25">
      <c r="E393" s="528"/>
      <c r="F393" s="528"/>
    </row>
    <row r="394" spans="5:6" s="500" customFormat="1" x14ac:dyDescent="0.25">
      <c r="E394" s="528"/>
      <c r="F394" s="528"/>
    </row>
    <row r="395" spans="5:6" s="500" customFormat="1" x14ac:dyDescent="0.25">
      <c r="E395" s="528"/>
      <c r="F395" s="528"/>
    </row>
    <row r="396" spans="5:6" s="500" customFormat="1" x14ac:dyDescent="0.25">
      <c r="E396" s="528"/>
      <c r="F396" s="528"/>
    </row>
    <row r="397" spans="5:6" s="500" customFormat="1" x14ac:dyDescent="0.25">
      <c r="E397" s="528"/>
      <c r="F397" s="528"/>
    </row>
    <row r="398" spans="5:6" s="500" customFormat="1" x14ac:dyDescent="0.25">
      <c r="E398" s="528"/>
      <c r="F398" s="528"/>
    </row>
    <row r="399" spans="5:6" s="500" customFormat="1" x14ac:dyDescent="0.25">
      <c r="E399" s="528"/>
      <c r="F399" s="528"/>
    </row>
    <row r="400" spans="5:6" s="500" customFormat="1" x14ac:dyDescent="0.25">
      <c r="E400" s="528"/>
      <c r="F400" s="528"/>
    </row>
    <row r="401" spans="5:6" s="500" customFormat="1" x14ac:dyDescent="0.25">
      <c r="E401" s="528"/>
      <c r="F401" s="528"/>
    </row>
    <row r="402" spans="5:6" s="500" customFormat="1" x14ac:dyDescent="0.25">
      <c r="E402" s="528"/>
      <c r="F402" s="528"/>
    </row>
    <row r="403" spans="5:6" s="500" customFormat="1" x14ac:dyDescent="0.25">
      <c r="E403" s="528"/>
      <c r="F403" s="528"/>
    </row>
    <row r="404" spans="5:6" s="500" customFormat="1" x14ac:dyDescent="0.25">
      <c r="E404" s="528"/>
      <c r="F404" s="528"/>
    </row>
    <row r="405" spans="5:6" s="500" customFormat="1" x14ac:dyDescent="0.25">
      <c r="E405" s="528"/>
      <c r="F405" s="528"/>
    </row>
    <row r="406" spans="5:6" s="500" customFormat="1" x14ac:dyDescent="0.25">
      <c r="E406" s="528"/>
      <c r="F406" s="528"/>
    </row>
    <row r="407" spans="5:6" s="500" customFormat="1" x14ac:dyDescent="0.25">
      <c r="E407" s="528"/>
      <c r="F407" s="528"/>
    </row>
    <row r="408" spans="5:6" s="500" customFormat="1" x14ac:dyDescent="0.25">
      <c r="E408" s="528"/>
      <c r="F408" s="528"/>
    </row>
    <row r="409" spans="5:6" s="500" customFormat="1" x14ac:dyDescent="0.25">
      <c r="E409" s="528"/>
      <c r="F409" s="528"/>
    </row>
    <row r="410" spans="5:6" s="500" customFormat="1" x14ac:dyDescent="0.25">
      <c r="E410" s="528"/>
      <c r="F410" s="528"/>
    </row>
    <row r="411" spans="5:6" s="500" customFormat="1" x14ac:dyDescent="0.25">
      <c r="E411" s="528"/>
      <c r="F411" s="528"/>
    </row>
    <row r="412" spans="5:6" s="500" customFormat="1" x14ac:dyDescent="0.25">
      <c r="E412" s="528"/>
      <c r="F412" s="528"/>
    </row>
    <row r="413" spans="5:6" s="500" customFormat="1" x14ac:dyDescent="0.25">
      <c r="E413" s="528"/>
      <c r="F413" s="528"/>
    </row>
    <row r="414" spans="5:6" s="500" customFormat="1" x14ac:dyDescent="0.25">
      <c r="E414" s="528"/>
      <c r="F414" s="528"/>
    </row>
    <row r="415" spans="5:6" s="500" customFormat="1" x14ac:dyDescent="0.25">
      <c r="E415" s="528"/>
      <c r="F415" s="528"/>
    </row>
    <row r="416" spans="5:6" s="500" customFormat="1" x14ac:dyDescent="0.25">
      <c r="E416" s="528"/>
      <c r="F416" s="528"/>
    </row>
    <row r="417" spans="4:6" s="500" customFormat="1" x14ac:dyDescent="0.25">
      <c r="E417" s="528"/>
      <c r="F417" s="528"/>
    </row>
    <row r="418" spans="4:6" s="500" customFormat="1" x14ac:dyDescent="0.25">
      <c r="E418" s="528"/>
      <c r="F418" s="528"/>
    </row>
    <row r="419" spans="4:6" s="500" customFormat="1" x14ac:dyDescent="0.25">
      <c r="E419" s="528"/>
      <c r="F419" s="528"/>
    </row>
    <row r="420" spans="4:6" s="500" customFormat="1" x14ac:dyDescent="0.25">
      <c r="E420" s="528"/>
      <c r="F420" s="528"/>
    </row>
    <row r="421" spans="4:6" s="500" customFormat="1" x14ac:dyDescent="0.25">
      <c r="D421" s="501"/>
      <c r="E421" s="502"/>
      <c r="F421" s="502"/>
    </row>
    <row r="422" spans="4:6" s="500" customFormat="1" x14ac:dyDescent="0.25">
      <c r="D422" s="501"/>
      <c r="E422" s="502"/>
      <c r="F422" s="502"/>
    </row>
    <row r="423" spans="4:6" s="500" customFormat="1" x14ac:dyDescent="0.25">
      <c r="D423" s="501"/>
      <c r="E423" s="502"/>
      <c r="F423" s="502"/>
    </row>
    <row r="424" spans="4:6" s="500" customFormat="1" x14ac:dyDescent="0.25">
      <c r="D424" s="501"/>
      <c r="E424" s="502"/>
      <c r="F424" s="502"/>
    </row>
    <row r="425" spans="4:6" s="500" customFormat="1" x14ac:dyDescent="0.25">
      <c r="D425" s="501"/>
      <c r="E425" s="502"/>
      <c r="F425" s="502"/>
    </row>
    <row r="426" spans="4:6" s="500" customFormat="1" x14ac:dyDescent="0.25">
      <c r="D426" s="501"/>
      <c r="E426" s="502"/>
      <c r="F426" s="502"/>
    </row>
    <row r="427" spans="4:6" s="500" customFormat="1" x14ac:dyDescent="0.25">
      <c r="D427" s="501"/>
      <c r="E427" s="502"/>
      <c r="F427" s="502"/>
    </row>
    <row r="428" spans="4:6" s="500" customFormat="1" x14ac:dyDescent="0.25">
      <c r="D428" s="501"/>
      <c r="E428" s="502"/>
      <c r="F428" s="502"/>
    </row>
    <row r="429" spans="4:6" s="500" customFormat="1" x14ac:dyDescent="0.25">
      <c r="D429" s="501"/>
      <c r="E429" s="502"/>
      <c r="F429" s="502"/>
    </row>
    <row r="430" spans="4:6" s="500" customFormat="1" x14ac:dyDescent="0.25">
      <c r="D430" s="501"/>
      <c r="E430" s="502"/>
      <c r="F430" s="502"/>
    </row>
    <row r="431" spans="4:6" s="500" customFormat="1" x14ac:dyDescent="0.25">
      <c r="D431" s="501"/>
      <c r="E431" s="502"/>
      <c r="F431" s="502"/>
    </row>
    <row r="432" spans="4:6" s="500" customFormat="1" x14ac:dyDescent="0.25">
      <c r="D432" s="501"/>
      <c r="E432" s="502"/>
      <c r="F432" s="502"/>
    </row>
    <row r="433" spans="4:6" s="500" customFormat="1" x14ac:dyDescent="0.25">
      <c r="D433" s="501"/>
      <c r="E433" s="502"/>
      <c r="F433" s="502"/>
    </row>
    <row r="434" spans="4:6" s="500" customFormat="1" x14ac:dyDescent="0.25">
      <c r="D434" s="501"/>
      <c r="E434" s="502"/>
      <c r="F434" s="502"/>
    </row>
    <row r="435" spans="4:6" s="500" customFormat="1" x14ac:dyDescent="0.25">
      <c r="D435" s="501"/>
      <c r="E435" s="502"/>
      <c r="F435" s="502"/>
    </row>
    <row r="436" spans="4:6" s="500" customFormat="1" x14ac:dyDescent="0.25">
      <c r="D436" s="501"/>
      <c r="E436" s="502"/>
      <c r="F436" s="502"/>
    </row>
    <row r="437" spans="4:6" s="500" customFormat="1" x14ac:dyDescent="0.25">
      <c r="D437" s="501"/>
      <c r="E437" s="502"/>
      <c r="F437" s="502"/>
    </row>
    <row r="438" spans="4:6" s="500" customFormat="1" x14ac:dyDescent="0.25">
      <c r="D438" s="501"/>
      <c r="E438" s="502"/>
      <c r="F438" s="502"/>
    </row>
    <row r="439" spans="4:6" s="500" customFormat="1" x14ac:dyDescent="0.25">
      <c r="D439" s="501"/>
      <c r="E439" s="502"/>
      <c r="F439" s="502"/>
    </row>
    <row r="440" spans="4:6" s="500" customFormat="1" x14ac:dyDescent="0.25">
      <c r="D440" s="501"/>
      <c r="E440" s="502"/>
      <c r="F440" s="502"/>
    </row>
    <row r="441" spans="4:6" s="500" customFormat="1" x14ac:dyDescent="0.25">
      <c r="D441" s="501"/>
      <c r="E441" s="502"/>
      <c r="F441" s="502"/>
    </row>
    <row r="442" spans="4:6" s="500" customFormat="1" x14ac:dyDescent="0.25">
      <c r="D442" s="501"/>
      <c r="E442" s="502"/>
      <c r="F442" s="502"/>
    </row>
    <row r="443" spans="4:6" s="500" customFormat="1" x14ac:dyDescent="0.25">
      <c r="D443" s="501"/>
      <c r="E443" s="502"/>
      <c r="F443" s="502"/>
    </row>
    <row r="444" spans="4:6" s="500" customFormat="1" x14ac:dyDescent="0.25">
      <c r="D444" s="501"/>
      <c r="E444" s="502"/>
      <c r="F444" s="502"/>
    </row>
    <row r="445" spans="4:6" s="500" customFormat="1" x14ac:dyDescent="0.25">
      <c r="D445" s="501"/>
      <c r="E445" s="502"/>
      <c r="F445" s="502"/>
    </row>
    <row r="446" spans="4:6" s="500" customFormat="1" x14ac:dyDescent="0.25">
      <c r="D446" s="501"/>
      <c r="E446" s="502"/>
      <c r="F446" s="502"/>
    </row>
    <row r="447" spans="4:6" s="500" customFormat="1" x14ac:dyDescent="0.25">
      <c r="D447" s="501"/>
      <c r="E447" s="502"/>
      <c r="F447" s="502"/>
    </row>
    <row r="448" spans="4:6" s="500" customFormat="1" x14ac:dyDescent="0.25">
      <c r="D448" s="501"/>
      <c r="E448" s="502"/>
      <c r="F448" s="502"/>
    </row>
    <row r="449" spans="4:6" s="500" customFormat="1" x14ac:dyDescent="0.25">
      <c r="D449" s="501"/>
      <c r="E449" s="502"/>
      <c r="F449" s="502"/>
    </row>
    <row r="450" spans="4:6" s="500" customFormat="1" x14ac:dyDescent="0.25">
      <c r="D450" s="501"/>
      <c r="E450" s="502"/>
      <c r="F450" s="502"/>
    </row>
    <row r="451" spans="4:6" s="500" customFormat="1" x14ac:dyDescent="0.25">
      <c r="D451" s="501"/>
      <c r="E451" s="502"/>
      <c r="F451" s="502"/>
    </row>
    <row r="452" spans="4:6" s="500" customFormat="1" x14ac:dyDescent="0.25">
      <c r="D452" s="501"/>
      <c r="E452" s="502"/>
      <c r="F452" s="502"/>
    </row>
    <row r="453" spans="4:6" s="500" customFormat="1" x14ac:dyDescent="0.25">
      <c r="D453" s="501"/>
      <c r="E453" s="502"/>
      <c r="F453" s="502"/>
    </row>
  </sheetData>
  <sheetProtection algorithmName="SHA-512" hashValue="kGuoaQg3GQUV9VFgBi1dL2yltdUIogp7RAfS/tD3wBZ+jo+4UkxPlPLrYjF54zx40hL47ozd3/9Y/9hrm9SY7w==" saltValue="MJX6Bt6T7yqJb41flrbTpg==" spinCount="100000" sheet="1" objects="1" scenarios="1"/>
  <mergeCells count="20">
    <mergeCell ref="B104:B110"/>
    <mergeCell ref="C104:F104"/>
    <mergeCell ref="B66:B87"/>
    <mergeCell ref="C66:F66"/>
    <mergeCell ref="B88:B96"/>
    <mergeCell ref="C88:F88"/>
    <mergeCell ref="B97:B103"/>
    <mergeCell ref="C97:F97"/>
    <mergeCell ref="B30:B46"/>
    <mergeCell ref="C30:F30"/>
    <mergeCell ref="B47:B58"/>
    <mergeCell ref="C47:F47"/>
    <mergeCell ref="B59:B65"/>
    <mergeCell ref="C59:F59"/>
    <mergeCell ref="B2:B4"/>
    <mergeCell ref="C2:F2"/>
    <mergeCell ref="C3:D3"/>
    <mergeCell ref="C4:D4"/>
    <mergeCell ref="B5:B29"/>
    <mergeCell ref="C5:F5"/>
  </mergeCells>
  <hyperlinks>
    <hyperlink ref="E3" r:id="rId1" xr:uid="{3A0735D6-2DA1-4360-B2AC-92069A92074C}"/>
  </hyperlinks>
  <pageMargins left="0.7" right="0.7" top="0.75" bottom="0.75" header="0.3" footer="0.3"/>
  <pageSetup paperSize="9" scale="20" fitToHeight="0" orientation="portrait" r:id="rId2"/>
  <rowBreaks count="2" manualBreakCount="2">
    <brk id="87" min="1" max="6" man="1"/>
    <brk id="29" min="1" max="6" man="1"/>
  </rowBreak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5711-A4D2-4E13-96A7-9327FA1F6253}">
  <sheetPr>
    <tabColor rgb="FF5BD76D"/>
    <pageSetUpPr fitToPage="1"/>
  </sheetPr>
  <dimension ref="A1:AU740"/>
  <sheetViews>
    <sheetView topLeftCell="A7" zoomScale="85" zoomScaleNormal="85" workbookViewId="0">
      <selection activeCell="N20" sqref="N20"/>
    </sheetView>
  </sheetViews>
  <sheetFormatPr defaultRowHeight="18.75" x14ac:dyDescent="0.25"/>
  <cols>
    <col min="1" max="1" width="1.85546875" style="145" customWidth="1"/>
    <col min="2" max="2" width="32.5703125" style="146" customWidth="1"/>
    <col min="3" max="3" width="82" style="145" customWidth="1"/>
    <col min="4" max="4" width="24.7109375" style="187" customWidth="1"/>
    <col min="5" max="5" width="24.7109375" style="145" customWidth="1"/>
    <col min="6" max="6" width="14.85546875" style="145" customWidth="1"/>
    <col min="7" max="7" width="12.85546875" style="145" customWidth="1"/>
    <col min="8" max="8" width="11.7109375" style="145" customWidth="1"/>
    <col min="9" max="9" width="14.140625" style="145" customWidth="1"/>
    <col min="10" max="10" width="10.7109375" style="145" bestFit="1" customWidth="1"/>
    <col min="11" max="13" width="13.28515625" style="145" bestFit="1" customWidth="1"/>
    <col min="14" max="15" width="11.5703125" style="145" bestFit="1" customWidth="1"/>
    <col min="16" max="20" width="9.140625" style="145"/>
    <col min="21" max="47" width="9.140625" style="146"/>
    <col min="48" max="16384" width="9.140625" style="145"/>
  </cols>
  <sheetData>
    <row r="1" spans="1:13" ht="8.25" customHeight="1" thickBot="1" x14ac:dyDescent="0.3">
      <c r="A1" s="146"/>
      <c r="C1" s="146"/>
      <c r="D1" s="146"/>
      <c r="E1" s="146"/>
      <c r="F1" s="146"/>
      <c r="G1" s="146"/>
      <c r="H1" s="146"/>
    </row>
    <row r="2" spans="1:13" s="146" customFormat="1" ht="60.75" customHeight="1" thickBot="1" x14ac:dyDescent="0.3">
      <c r="B2" s="249"/>
      <c r="C2" s="786" t="s">
        <v>743</v>
      </c>
      <c r="D2" s="787"/>
      <c r="E2" s="787"/>
      <c r="F2" s="787"/>
      <c r="G2" s="788"/>
      <c r="H2" s="179"/>
      <c r="I2" s="179"/>
      <c r="J2" s="179"/>
      <c r="K2" s="179"/>
      <c r="L2" s="179"/>
      <c r="M2" s="179"/>
    </row>
    <row r="3" spans="1:13" s="146" customFormat="1" ht="35.25" customHeight="1" thickBot="1" x14ac:dyDescent="0.3">
      <c r="B3" s="248"/>
      <c r="C3" s="273"/>
      <c r="D3" s="274" t="s">
        <v>742</v>
      </c>
      <c r="E3" s="275">
        <v>95</v>
      </c>
      <c r="F3" s="250" t="s">
        <v>365</v>
      </c>
      <c r="G3" s="255">
        <v>0.3</v>
      </c>
      <c r="H3" s="179"/>
      <c r="I3" s="179"/>
      <c r="J3" s="179"/>
      <c r="K3" s="179"/>
      <c r="L3" s="179"/>
      <c r="M3" s="179"/>
    </row>
    <row r="4" spans="1:13" s="146" customFormat="1" ht="36.75" customHeight="1" thickBot="1" x14ac:dyDescent="0.3">
      <c r="B4" s="270"/>
      <c r="C4" s="278" t="s">
        <v>140</v>
      </c>
      <c r="D4" s="789" t="s">
        <v>30</v>
      </c>
      <c r="E4" s="790"/>
      <c r="F4" s="791" t="s">
        <v>29</v>
      </c>
      <c r="G4" s="792"/>
      <c r="H4" s="179"/>
      <c r="I4" s="179"/>
      <c r="J4" s="179"/>
      <c r="K4" s="179"/>
      <c r="L4" s="179"/>
      <c r="M4" s="179"/>
    </row>
    <row r="5" spans="1:13" s="146" customFormat="1" ht="19.5" thickBot="1" x14ac:dyDescent="0.3">
      <c r="B5" s="270"/>
      <c r="C5" s="276" t="s">
        <v>310</v>
      </c>
      <c r="D5" s="793" t="s">
        <v>748</v>
      </c>
      <c r="E5" s="794"/>
      <c r="F5" s="798" t="s">
        <v>138</v>
      </c>
      <c r="G5" s="799"/>
      <c r="H5" s="179"/>
      <c r="I5" s="179"/>
      <c r="J5" s="179"/>
      <c r="K5" s="179"/>
      <c r="L5" s="179"/>
      <c r="M5" s="179"/>
    </row>
    <row r="6" spans="1:13" s="146" customFormat="1" ht="19.5" thickBot="1" x14ac:dyDescent="0.3">
      <c r="B6" s="271"/>
      <c r="C6" s="272" t="s">
        <v>309</v>
      </c>
      <c r="D6" s="803" t="s">
        <v>749</v>
      </c>
      <c r="E6" s="804"/>
      <c r="F6" s="798" t="s">
        <v>136</v>
      </c>
      <c r="G6" s="799"/>
      <c r="H6" s="179"/>
      <c r="I6" s="179"/>
      <c r="J6" s="179"/>
      <c r="K6" s="179"/>
      <c r="L6" s="179"/>
      <c r="M6" s="179"/>
    </row>
    <row r="7" spans="1:13" s="146" customFormat="1" ht="19.5" thickBot="1" x14ac:dyDescent="0.3">
      <c r="B7" s="805" t="s">
        <v>361</v>
      </c>
      <c r="C7" s="806"/>
      <c r="D7" s="806"/>
      <c r="E7" s="806"/>
      <c r="F7" s="806"/>
      <c r="G7" s="807"/>
      <c r="H7" s="179"/>
      <c r="I7" s="179"/>
      <c r="J7" s="179"/>
      <c r="K7" s="179"/>
      <c r="L7" s="179"/>
      <c r="M7" s="179"/>
    </row>
    <row r="8" spans="1:13" s="146" customFormat="1" ht="25.5" customHeight="1" x14ac:dyDescent="0.3">
      <c r="B8" s="247" t="s">
        <v>741</v>
      </c>
      <c r="C8" s="244"/>
      <c r="D8" s="246"/>
      <c r="E8" s="245"/>
      <c r="F8" s="244"/>
      <c r="G8" s="243"/>
      <c r="H8" s="179"/>
      <c r="I8" s="179"/>
      <c r="J8" s="179"/>
      <c r="K8" s="179"/>
      <c r="L8" s="179"/>
      <c r="M8" s="179"/>
    </row>
    <row r="9" spans="1:13" s="146" customFormat="1" ht="25.5" customHeight="1" x14ac:dyDescent="0.3">
      <c r="B9" s="242" t="s">
        <v>696</v>
      </c>
      <c r="D9" s="240"/>
      <c r="E9" s="179"/>
      <c r="G9" s="239"/>
      <c r="H9" s="179"/>
      <c r="I9" s="179"/>
      <c r="J9" s="179"/>
      <c r="K9" s="179"/>
      <c r="L9" s="179"/>
      <c r="M9" s="179"/>
    </row>
    <row r="10" spans="1:13" s="146" customFormat="1" ht="25.5" customHeight="1" x14ac:dyDescent="0.25">
      <c r="B10" s="241" t="s">
        <v>661</v>
      </c>
      <c r="D10" s="240"/>
      <c r="E10" s="179"/>
      <c r="G10" s="239"/>
      <c r="H10" s="179"/>
      <c r="I10" s="179"/>
      <c r="J10" s="179"/>
    </row>
    <row r="11" spans="1:13" s="146" customFormat="1" ht="25.5" customHeight="1" x14ac:dyDescent="0.25">
      <c r="B11" s="241" t="s">
        <v>642</v>
      </c>
      <c r="D11" s="188"/>
      <c r="G11" s="239"/>
      <c r="H11" s="179"/>
      <c r="I11" s="179"/>
      <c r="J11" s="179"/>
    </row>
    <row r="12" spans="1:13" s="146" customFormat="1" ht="25.5" customHeight="1" thickBot="1" x14ac:dyDescent="0.3">
      <c r="B12" s="241" t="s">
        <v>623</v>
      </c>
      <c r="D12" s="240"/>
      <c r="G12" s="239"/>
      <c r="H12" s="179"/>
      <c r="I12" s="179"/>
      <c r="J12" s="179"/>
    </row>
    <row r="13" spans="1:13" s="146" customFormat="1" ht="25.5" customHeight="1" thickBot="1" x14ac:dyDescent="0.3">
      <c r="B13" s="241" t="s">
        <v>586</v>
      </c>
      <c r="D13" s="240"/>
      <c r="G13" s="239"/>
      <c r="H13" s="179"/>
      <c r="I13" s="179"/>
      <c r="J13" s="179"/>
      <c r="K13" s="277"/>
      <c r="L13" s="179"/>
      <c r="M13" s="179"/>
    </row>
    <row r="14" spans="1:13" s="146" customFormat="1" ht="25.5" customHeight="1" x14ac:dyDescent="0.25">
      <c r="B14" s="241" t="s">
        <v>508</v>
      </c>
      <c r="D14" s="188"/>
      <c r="G14" s="239"/>
      <c r="H14" s="179"/>
      <c r="I14" s="179"/>
      <c r="J14" s="179"/>
      <c r="K14" s="179"/>
      <c r="L14" s="179"/>
      <c r="M14" s="179"/>
    </row>
    <row r="15" spans="1:13" s="146" customFormat="1" ht="25.5" customHeight="1" x14ac:dyDescent="0.25">
      <c r="B15" s="241" t="s">
        <v>415</v>
      </c>
      <c r="D15" s="240"/>
      <c r="G15" s="239"/>
      <c r="H15" s="179"/>
      <c r="I15" s="179"/>
      <c r="J15" s="179"/>
      <c r="K15" s="179"/>
      <c r="L15" s="179"/>
      <c r="M15" s="179"/>
    </row>
    <row r="16" spans="1:13" s="146" customFormat="1" ht="25.5" customHeight="1" x14ac:dyDescent="0.25">
      <c r="B16" s="241" t="s">
        <v>397</v>
      </c>
      <c r="D16" s="240"/>
      <c r="G16" s="239"/>
      <c r="H16" s="179"/>
      <c r="I16" s="179"/>
      <c r="J16" s="179"/>
      <c r="K16" s="179"/>
      <c r="L16" s="179"/>
      <c r="M16" s="179"/>
    </row>
    <row r="17" spans="2:14" s="146" customFormat="1" ht="25.5" customHeight="1" thickBot="1" x14ac:dyDescent="0.3">
      <c r="B17" s="238" t="s">
        <v>740</v>
      </c>
      <c r="C17" s="236"/>
      <c r="D17" s="237"/>
      <c r="E17" s="236"/>
      <c r="F17" s="236"/>
      <c r="G17" s="235"/>
      <c r="H17" s="179"/>
      <c r="I17" s="179"/>
      <c r="J17" s="179"/>
      <c r="K17" s="179"/>
      <c r="L17" s="179"/>
      <c r="M17" s="179"/>
    </row>
    <row r="18" spans="2:14" s="210" customFormat="1" ht="38.25" customHeight="1" thickBot="1" x14ac:dyDescent="0.35">
      <c r="B18" s="808"/>
      <c r="C18" s="795" t="s">
        <v>739</v>
      </c>
      <c r="D18" s="796"/>
      <c r="E18" s="796"/>
      <c r="F18" s="797"/>
      <c r="G18" s="211"/>
      <c r="H18" s="211"/>
      <c r="I18" s="211"/>
    </row>
    <row r="19" spans="2:14" s="191" customFormat="1" ht="57" thickBot="1" x14ac:dyDescent="0.35">
      <c r="B19" s="809"/>
      <c r="C19" s="209" t="s">
        <v>27</v>
      </c>
      <c r="D19" s="221" t="s">
        <v>396</v>
      </c>
      <c r="E19" s="208" t="s">
        <v>384</v>
      </c>
      <c r="F19" s="207" t="s">
        <v>383</v>
      </c>
      <c r="G19" s="192"/>
      <c r="H19" s="192"/>
    </row>
    <row r="20" spans="2:14" s="191" customFormat="1" x14ac:dyDescent="0.3">
      <c r="B20" s="809"/>
      <c r="C20" s="206" t="s">
        <v>738</v>
      </c>
      <c r="D20" s="216">
        <v>3.7</v>
      </c>
      <c r="E20" s="205">
        <f t="shared" ref="E20:E61" si="0">D20*$E$3</f>
        <v>351.5</v>
      </c>
      <c r="F20" s="204">
        <f t="shared" ref="F20:F61" si="1">D20*$E$3*(1-$G$3)</f>
        <v>246.04999999999998</v>
      </c>
      <c r="G20" s="192"/>
      <c r="H20" s="192"/>
    </row>
    <row r="21" spans="2:14" s="191" customFormat="1" x14ac:dyDescent="0.3">
      <c r="B21" s="809"/>
      <c r="C21" s="203" t="s">
        <v>737</v>
      </c>
      <c r="D21" s="219">
        <v>4.1999999999999993</v>
      </c>
      <c r="E21" s="202">
        <f t="shared" si="0"/>
        <v>398.99999999999994</v>
      </c>
      <c r="F21" s="201">
        <f t="shared" si="1"/>
        <v>279.29999999999995</v>
      </c>
      <c r="G21" s="192"/>
      <c r="H21" s="192"/>
      <c r="I21" s="192"/>
      <c r="J21" s="192"/>
      <c r="N21" s="234"/>
    </row>
    <row r="22" spans="2:14" s="191" customFormat="1" x14ac:dyDescent="0.3">
      <c r="B22" s="809"/>
      <c r="C22" s="206" t="s">
        <v>736</v>
      </c>
      <c r="D22" s="216">
        <v>4</v>
      </c>
      <c r="E22" s="205">
        <f t="shared" si="0"/>
        <v>380</v>
      </c>
      <c r="F22" s="204">
        <f t="shared" si="1"/>
        <v>266</v>
      </c>
      <c r="G22" s="192"/>
      <c r="H22" s="192"/>
      <c r="I22" s="192"/>
      <c r="J22" s="192"/>
    </row>
    <row r="23" spans="2:14" s="191" customFormat="1" x14ac:dyDescent="0.3">
      <c r="B23" s="809"/>
      <c r="C23" s="203" t="s">
        <v>735</v>
      </c>
      <c r="D23" s="219">
        <v>3.7</v>
      </c>
      <c r="E23" s="202">
        <f t="shared" si="0"/>
        <v>351.5</v>
      </c>
      <c r="F23" s="201">
        <f t="shared" si="1"/>
        <v>246.04999999999998</v>
      </c>
      <c r="G23" s="192"/>
      <c r="H23" s="192"/>
      <c r="I23" s="192"/>
      <c r="J23" s="192"/>
    </row>
    <row r="24" spans="2:14" s="191" customFormat="1" x14ac:dyDescent="0.3">
      <c r="B24" s="809"/>
      <c r="C24" s="206" t="s">
        <v>734</v>
      </c>
      <c r="D24" s="216">
        <v>3.9</v>
      </c>
      <c r="E24" s="205">
        <f t="shared" si="0"/>
        <v>370.5</v>
      </c>
      <c r="F24" s="204">
        <f t="shared" si="1"/>
        <v>259.34999999999997</v>
      </c>
      <c r="G24" s="192"/>
      <c r="H24" s="192"/>
      <c r="I24" s="192"/>
      <c r="J24" s="192"/>
    </row>
    <row r="25" spans="2:14" s="191" customFormat="1" x14ac:dyDescent="0.3">
      <c r="B25" s="809"/>
      <c r="C25" s="203" t="s">
        <v>733</v>
      </c>
      <c r="D25" s="219">
        <v>5.8</v>
      </c>
      <c r="E25" s="202">
        <f t="shared" si="0"/>
        <v>551</v>
      </c>
      <c r="F25" s="201">
        <f t="shared" si="1"/>
        <v>385.7</v>
      </c>
      <c r="G25" s="192"/>
      <c r="H25" s="192"/>
      <c r="I25" s="192"/>
      <c r="J25" s="192"/>
    </row>
    <row r="26" spans="2:14" s="191" customFormat="1" x14ac:dyDescent="0.3">
      <c r="B26" s="809"/>
      <c r="C26" s="206" t="s">
        <v>732</v>
      </c>
      <c r="D26" s="216">
        <v>5.6</v>
      </c>
      <c r="E26" s="205">
        <f t="shared" si="0"/>
        <v>532</v>
      </c>
      <c r="F26" s="204">
        <f t="shared" si="1"/>
        <v>372.4</v>
      </c>
      <c r="G26" s="192"/>
      <c r="H26" s="192"/>
      <c r="I26" s="192"/>
      <c r="J26" s="192"/>
    </row>
    <row r="27" spans="2:14" s="191" customFormat="1" x14ac:dyDescent="0.3">
      <c r="B27" s="809"/>
      <c r="C27" s="203" t="s">
        <v>731</v>
      </c>
      <c r="D27" s="219">
        <v>9.5</v>
      </c>
      <c r="E27" s="202">
        <f t="shared" si="0"/>
        <v>902.5</v>
      </c>
      <c r="F27" s="201">
        <f t="shared" si="1"/>
        <v>631.75</v>
      </c>
      <c r="G27" s="192"/>
      <c r="H27" s="192"/>
      <c r="I27" s="192"/>
      <c r="J27" s="192"/>
    </row>
    <row r="28" spans="2:14" s="191" customFormat="1" x14ac:dyDescent="0.3">
      <c r="B28" s="809"/>
      <c r="C28" s="206" t="s">
        <v>730</v>
      </c>
      <c r="D28" s="216">
        <v>10.5</v>
      </c>
      <c r="E28" s="205">
        <f t="shared" si="0"/>
        <v>997.5</v>
      </c>
      <c r="F28" s="204">
        <f t="shared" si="1"/>
        <v>698.25</v>
      </c>
      <c r="G28" s="192"/>
      <c r="H28" s="192"/>
      <c r="I28" s="192"/>
      <c r="J28" s="192"/>
    </row>
    <row r="29" spans="2:14" s="191" customFormat="1" x14ac:dyDescent="0.3">
      <c r="B29" s="809"/>
      <c r="C29" s="203" t="s">
        <v>729</v>
      </c>
      <c r="D29" s="219">
        <v>11.299999999999999</v>
      </c>
      <c r="E29" s="202">
        <f t="shared" si="0"/>
        <v>1073.5</v>
      </c>
      <c r="F29" s="201">
        <f t="shared" si="1"/>
        <v>751.44999999999993</v>
      </c>
      <c r="G29" s="192"/>
      <c r="H29" s="192"/>
      <c r="I29" s="192"/>
      <c r="J29" s="192"/>
    </row>
    <row r="30" spans="2:14" s="191" customFormat="1" x14ac:dyDescent="0.3">
      <c r="B30" s="809"/>
      <c r="C30" s="206" t="s">
        <v>728</v>
      </c>
      <c r="D30" s="216">
        <v>12.9</v>
      </c>
      <c r="E30" s="205">
        <f t="shared" si="0"/>
        <v>1225.5</v>
      </c>
      <c r="F30" s="204">
        <f t="shared" si="1"/>
        <v>857.84999999999991</v>
      </c>
      <c r="G30" s="192"/>
      <c r="H30" s="192"/>
      <c r="I30" s="192"/>
      <c r="J30" s="192"/>
    </row>
    <row r="31" spans="2:14" s="191" customFormat="1" x14ac:dyDescent="0.3">
      <c r="B31" s="809"/>
      <c r="C31" s="203" t="s">
        <v>727</v>
      </c>
      <c r="D31" s="219">
        <v>17.5</v>
      </c>
      <c r="E31" s="202">
        <f t="shared" si="0"/>
        <v>1662.5</v>
      </c>
      <c r="F31" s="201">
        <f t="shared" si="1"/>
        <v>1163.75</v>
      </c>
      <c r="G31" s="192"/>
      <c r="H31" s="192"/>
      <c r="I31" s="192"/>
      <c r="J31" s="192"/>
    </row>
    <row r="32" spans="2:14" s="191" customFormat="1" x14ac:dyDescent="0.3">
      <c r="B32" s="809"/>
      <c r="C32" s="206" t="s">
        <v>726</v>
      </c>
      <c r="D32" s="216">
        <v>22</v>
      </c>
      <c r="E32" s="205">
        <f t="shared" si="0"/>
        <v>2090</v>
      </c>
      <c r="F32" s="204">
        <f t="shared" si="1"/>
        <v>1463</v>
      </c>
      <c r="G32" s="192"/>
      <c r="H32" s="192"/>
      <c r="I32" s="192"/>
      <c r="J32" s="192"/>
    </row>
    <row r="33" spans="2:10" s="191" customFormat="1" x14ac:dyDescent="0.3">
      <c r="B33" s="809"/>
      <c r="C33" s="203" t="s">
        <v>725</v>
      </c>
      <c r="D33" s="219">
        <v>20.900000000000002</v>
      </c>
      <c r="E33" s="202">
        <f t="shared" si="0"/>
        <v>1985.5000000000002</v>
      </c>
      <c r="F33" s="201">
        <f t="shared" si="1"/>
        <v>1389.8500000000001</v>
      </c>
      <c r="G33" s="192"/>
      <c r="H33" s="192"/>
      <c r="I33" s="192"/>
      <c r="J33" s="192"/>
    </row>
    <row r="34" spans="2:10" s="191" customFormat="1" x14ac:dyDescent="0.3">
      <c r="B34" s="809"/>
      <c r="C34" s="206" t="s">
        <v>724</v>
      </c>
      <c r="D34" s="216">
        <v>23.400000000000002</v>
      </c>
      <c r="E34" s="205">
        <f t="shared" si="0"/>
        <v>2223</v>
      </c>
      <c r="F34" s="204">
        <f t="shared" si="1"/>
        <v>1556.1</v>
      </c>
      <c r="G34" s="192"/>
      <c r="H34" s="192"/>
      <c r="I34" s="192"/>
      <c r="J34" s="192"/>
    </row>
    <row r="35" spans="2:10" s="191" customFormat="1" x14ac:dyDescent="0.3">
      <c r="B35" s="809"/>
      <c r="C35" s="203" t="s">
        <v>723</v>
      </c>
      <c r="D35" s="219">
        <v>34.9</v>
      </c>
      <c r="E35" s="202">
        <f t="shared" si="0"/>
        <v>3315.5</v>
      </c>
      <c r="F35" s="201">
        <f t="shared" si="1"/>
        <v>2320.85</v>
      </c>
      <c r="G35" s="192"/>
      <c r="H35" s="192"/>
      <c r="I35" s="192"/>
      <c r="J35" s="192"/>
    </row>
    <row r="36" spans="2:10" s="191" customFormat="1" x14ac:dyDescent="0.3">
      <c r="B36" s="809"/>
      <c r="C36" s="206" t="s">
        <v>722</v>
      </c>
      <c r="D36" s="216">
        <v>43.300000000000004</v>
      </c>
      <c r="E36" s="205">
        <f t="shared" si="0"/>
        <v>4113.5</v>
      </c>
      <c r="F36" s="204">
        <f t="shared" si="1"/>
        <v>2879.45</v>
      </c>
      <c r="G36" s="192"/>
      <c r="H36" s="192"/>
      <c r="I36" s="192"/>
      <c r="J36" s="192"/>
    </row>
    <row r="37" spans="2:10" s="191" customFormat="1" x14ac:dyDescent="0.3">
      <c r="B37" s="809"/>
      <c r="C37" s="203" t="s">
        <v>721</v>
      </c>
      <c r="D37" s="219">
        <v>46.9</v>
      </c>
      <c r="E37" s="202">
        <f t="shared" si="0"/>
        <v>4455.5</v>
      </c>
      <c r="F37" s="201">
        <f t="shared" si="1"/>
        <v>3118.85</v>
      </c>
      <c r="G37" s="192"/>
      <c r="H37" s="192"/>
      <c r="I37" s="192"/>
      <c r="J37" s="192"/>
    </row>
    <row r="38" spans="2:10" s="191" customFormat="1" x14ac:dyDescent="0.3">
      <c r="B38" s="809"/>
      <c r="C38" s="206" t="s">
        <v>720</v>
      </c>
      <c r="D38" s="216">
        <v>46.1</v>
      </c>
      <c r="E38" s="205">
        <f t="shared" si="0"/>
        <v>4379.5</v>
      </c>
      <c r="F38" s="204">
        <f t="shared" si="1"/>
        <v>3065.6499999999996</v>
      </c>
      <c r="G38" s="192"/>
      <c r="H38" s="192"/>
      <c r="I38" s="192"/>
      <c r="J38" s="192"/>
    </row>
    <row r="39" spans="2:10" s="191" customFormat="1" x14ac:dyDescent="0.3">
      <c r="B39" s="809"/>
      <c r="C39" s="203" t="s">
        <v>719</v>
      </c>
      <c r="D39" s="219">
        <v>49.300000000000004</v>
      </c>
      <c r="E39" s="202">
        <f t="shared" si="0"/>
        <v>4683.5</v>
      </c>
      <c r="F39" s="201">
        <f t="shared" si="1"/>
        <v>3278.45</v>
      </c>
      <c r="G39" s="192"/>
      <c r="H39" s="192"/>
      <c r="I39" s="192"/>
      <c r="J39" s="192"/>
    </row>
    <row r="40" spans="2:10" s="191" customFormat="1" x14ac:dyDescent="0.3">
      <c r="B40" s="809"/>
      <c r="C40" s="206" t="s">
        <v>718</v>
      </c>
      <c r="D40" s="216">
        <v>84.899999999999991</v>
      </c>
      <c r="E40" s="205">
        <f t="shared" si="0"/>
        <v>8065.4999999999991</v>
      </c>
      <c r="F40" s="204">
        <f t="shared" si="1"/>
        <v>5645.8499999999995</v>
      </c>
      <c r="G40" s="192"/>
      <c r="H40" s="192"/>
      <c r="I40" s="192"/>
      <c r="J40" s="192"/>
    </row>
    <row r="41" spans="2:10" s="191" customFormat="1" x14ac:dyDescent="0.3">
      <c r="B41" s="809"/>
      <c r="C41" s="203" t="s">
        <v>717</v>
      </c>
      <c r="D41" s="219">
        <v>94.1</v>
      </c>
      <c r="E41" s="202">
        <f t="shared" si="0"/>
        <v>8939.5</v>
      </c>
      <c r="F41" s="201">
        <f t="shared" si="1"/>
        <v>6257.65</v>
      </c>
      <c r="G41" s="192"/>
      <c r="H41" s="192"/>
      <c r="I41" s="192"/>
      <c r="J41" s="192"/>
    </row>
    <row r="42" spans="2:10" s="191" customFormat="1" x14ac:dyDescent="0.3">
      <c r="B42" s="809"/>
      <c r="C42" s="206" t="s">
        <v>716</v>
      </c>
      <c r="D42" s="216">
        <v>95</v>
      </c>
      <c r="E42" s="205">
        <f t="shared" si="0"/>
        <v>9025</v>
      </c>
      <c r="F42" s="204">
        <f t="shared" si="1"/>
        <v>6317.5</v>
      </c>
      <c r="G42" s="192"/>
      <c r="H42" s="192"/>
      <c r="I42" s="192"/>
      <c r="J42" s="192"/>
    </row>
    <row r="43" spans="2:10" s="191" customFormat="1" x14ac:dyDescent="0.3">
      <c r="B43" s="809"/>
      <c r="C43" s="203" t="s">
        <v>715</v>
      </c>
      <c r="D43" s="219">
        <v>106.1</v>
      </c>
      <c r="E43" s="202">
        <f t="shared" si="0"/>
        <v>10079.5</v>
      </c>
      <c r="F43" s="201">
        <f t="shared" si="1"/>
        <v>7055.65</v>
      </c>
      <c r="G43" s="192"/>
      <c r="H43" s="192"/>
      <c r="I43" s="192"/>
      <c r="J43" s="192"/>
    </row>
    <row r="44" spans="2:10" s="191" customFormat="1" x14ac:dyDescent="0.3">
      <c r="B44" s="809"/>
      <c r="C44" s="206" t="s">
        <v>714</v>
      </c>
      <c r="D44" s="216">
        <v>117.69999999999999</v>
      </c>
      <c r="E44" s="205">
        <f t="shared" si="0"/>
        <v>11181.499999999998</v>
      </c>
      <c r="F44" s="204">
        <f t="shared" si="1"/>
        <v>7827.0499999999984</v>
      </c>
      <c r="G44" s="192"/>
      <c r="H44" s="192"/>
      <c r="I44" s="192"/>
      <c r="J44" s="192"/>
    </row>
    <row r="45" spans="2:10" s="191" customFormat="1" x14ac:dyDescent="0.3">
      <c r="B45" s="809"/>
      <c r="C45" s="203" t="s">
        <v>713</v>
      </c>
      <c r="D45" s="219">
        <v>133</v>
      </c>
      <c r="E45" s="202">
        <f t="shared" si="0"/>
        <v>12635</v>
      </c>
      <c r="F45" s="201">
        <f t="shared" si="1"/>
        <v>8844.5</v>
      </c>
      <c r="G45" s="192"/>
      <c r="H45" s="192"/>
      <c r="I45" s="192"/>
      <c r="J45" s="192"/>
    </row>
    <row r="46" spans="2:10" s="191" customFormat="1" x14ac:dyDescent="0.3">
      <c r="B46" s="809"/>
      <c r="C46" s="206" t="s">
        <v>712</v>
      </c>
      <c r="D46" s="216">
        <v>225.6</v>
      </c>
      <c r="E46" s="205">
        <f t="shared" si="0"/>
        <v>21432</v>
      </c>
      <c r="F46" s="204">
        <f t="shared" si="1"/>
        <v>15002.4</v>
      </c>
      <c r="G46" s="192"/>
      <c r="H46" s="192"/>
      <c r="I46" s="192"/>
      <c r="J46" s="192"/>
    </row>
    <row r="47" spans="2:10" s="191" customFormat="1" x14ac:dyDescent="0.3">
      <c r="B47" s="809"/>
      <c r="C47" s="203" t="s">
        <v>711</v>
      </c>
      <c r="D47" s="219">
        <v>248.79999999999998</v>
      </c>
      <c r="E47" s="202">
        <f t="shared" si="0"/>
        <v>23636</v>
      </c>
      <c r="F47" s="201">
        <f t="shared" si="1"/>
        <v>16545.2</v>
      </c>
      <c r="G47" s="192"/>
      <c r="H47" s="192"/>
      <c r="I47" s="192"/>
      <c r="J47" s="192"/>
    </row>
    <row r="48" spans="2:10" s="191" customFormat="1" x14ac:dyDescent="0.3">
      <c r="B48" s="809"/>
      <c r="C48" s="206" t="s">
        <v>710</v>
      </c>
      <c r="D48" s="216">
        <v>251.9</v>
      </c>
      <c r="E48" s="205">
        <f t="shared" si="0"/>
        <v>23930.5</v>
      </c>
      <c r="F48" s="204">
        <f t="shared" si="1"/>
        <v>16751.349999999999</v>
      </c>
      <c r="G48" s="192"/>
      <c r="H48" s="192"/>
      <c r="I48" s="192"/>
      <c r="J48" s="192"/>
    </row>
    <row r="49" spans="2:10" s="191" customFormat="1" x14ac:dyDescent="0.3">
      <c r="B49" s="809"/>
      <c r="C49" s="203" t="s">
        <v>709</v>
      </c>
      <c r="D49" s="219">
        <v>285</v>
      </c>
      <c r="E49" s="202">
        <f t="shared" si="0"/>
        <v>27075</v>
      </c>
      <c r="F49" s="201">
        <f t="shared" si="1"/>
        <v>18952.5</v>
      </c>
      <c r="G49" s="192"/>
      <c r="H49" s="192"/>
      <c r="I49" s="192"/>
      <c r="J49" s="192"/>
    </row>
    <row r="50" spans="2:10" s="191" customFormat="1" x14ac:dyDescent="0.3">
      <c r="B50" s="809"/>
      <c r="C50" s="206" t="s">
        <v>708</v>
      </c>
      <c r="D50" s="216">
        <v>415.6</v>
      </c>
      <c r="E50" s="205">
        <f t="shared" si="0"/>
        <v>39482</v>
      </c>
      <c r="F50" s="204">
        <f t="shared" si="1"/>
        <v>27637.399999999998</v>
      </c>
      <c r="G50" s="192"/>
      <c r="H50" s="192"/>
      <c r="I50" s="192"/>
      <c r="J50" s="192"/>
    </row>
    <row r="51" spans="2:10" s="191" customFormat="1" x14ac:dyDescent="0.3">
      <c r="B51" s="809"/>
      <c r="C51" s="203" t="s">
        <v>707</v>
      </c>
      <c r="D51" s="219">
        <v>474.90000000000003</v>
      </c>
      <c r="E51" s="202">
        <f t="shared" si="0"/>
        <v>45115.5</v>
      </c>
      <c r="F51" s="201">
        <f t="shared" si="1"/>
        <v>31580.85</v>
      </c>
      <c r="G51" s="192"/>
      <c r="H51" s="192"/>
      <c r="I51" s="192"/>
      <c r="J51" s="192"/>
    </row>
    <row r="52" spans="2:10" s="191" customFormat="1" x14ac:dyDescent="0.3">
      <c r="B52" s="809"/>
      <c r="C52" s="206" t="s">
        <v>706</v>
      </c>
      <c r="D52" s="216">
        <v>368.3</v>
      </c>
      <c r="E52" s="205">
        <f t="shared" si="0"/>
        <v>34988.5</v>
      </c>
      <c r="F52" s="204">
        <f t="shared" si="1"/>
        <v>24491.949999999997</v>
      </c>
      <c r="G52" s="192"/>
      <c r="H52" s="192"/>
      <c r="I52" s="192"/>
      <c r="J52" s="192"/>
    </row>
    <row r="53" spans="2:10" s="191" customFormat="1" x14ac:dyDescent="0.3">
      <c r="B53" s="809"/>
      <c r="C53" s="203" t="s">
        <v>705</v>
      </c>
      <c r="D53" s="219">
        <v>593.80000000000007</v>
      </c>
      <c r="E53" s="202">
        <f t="shared" si="0"/>
        <v>56411.000000000007</v>
      </c>
      <c r="F53" s="201">
        <f t="shared" si="1"/>
        <v>39487.700000000004</v>
      </c>
      <c r="G53" s="192"/>
      <c r="H53" s="192"/>
      <c r="I53" s="192"/>
      <c r="J53" s="192"/>
    </row>
    <row r="54" spans="2:10" s="191" customFormat="1" x14ac:dyDescent="0.3">
      <c r="B54" s="809"/>
      <c r="C54" s="206" t="s">
        <v>704</v>
      </c>
      <c r="D54" s="216">
        <v>746.7</v>
      </c>
      <c r="E54" s="205">
        <f t="shared" si="0"/>
        <v>70936.5</v>
      </c>
      <c r="F54" s="204">
        <f t="shared" si="1"/>
        <v>49655.549999999996</v>
      </c>
      <c r="G54" s="192"/>
      <c r="H54" s="192"/>
      <c r="I54" s="192"/>
      <c r="J54" s="192"/>
    </row>
    <row r="55" spans="2:10" s="191" customFormat="1" x14ac:dyDescent="0.3">
      <c r="B55" s="809"/>
      <c r="C55" s="203" t="s">
        <v>703</v>
      </c>
      <c r="D55" s="219">
        <v>820.2</v>
      </c>
      <c r="E55" s="202">
        <f t="shared" si="0"/>
        <v>77919</v>
      </c>
      <c r="F55" s="201">
        <f t="shared" si="1"/>
        <v>54543.299999999996</v>
      </c>
      <c r="G55" s="192"/>
      <c r="H55" s="192"/>
      <c r="I55" s="192"/>
      <c r="J55" s="192"/>
    </row>
    <row r="56" spans="2:10" s="191" customFormat="1" x14ac:dyDescent="0.3">
      <c r="B56" s="809"/>
      <c r="C56" s="206" t="s">
        <v>702</v>
      </c>
      <c r="D56" s="216">
        <v>771.7</v>
      </c>
      <c r="E56" s="205">
        <f t="shared" si="0"/>
        <v>73311.5</v>
      </c>
      <c r="F56" s="204">
        <f t="shared" si="1"/>
        <v>51318.049999999996</v>
      </c>
      <c r="G56" s="192"/>
      <c r="H56" s="192"/>
      <c r="I56" s="192"/>
      <c r="J56" s="192"/>
    </row>
    <row r="57" spans="2:10" s="191" customFormat="1" x14ac:dyDescent="0.3">
      <c r="B57" s="809"/>
      <c r="C57" s="203" t="s">
        <v>701</v>
      </c>
      <c r="D57" s="219">
        <v>996.8</v>
      </c>
      <c r="E57" s="202">
        <f t="shared" si="0"/>
        <v>94696</v>
      </c>
      <c r="F57" s="201">
        <f t="shared" si="1"/>
        <v>66287.199999999997</v>
      </c>
      <c r="G57" s="192"/>
      <c r="H57" s="192"/>
      <c r="I57" s="192"/>
      <c r="J57" s="192"/>
    </row>
    <row r="58" spans="2:10" s="191" customFormat="1" x14ac:dyDescent="0.3">
      <c r="B58" s="809"/>
      <c r="C58" s="206" t="s">
        <v>700</v>
      </c>
      <c r="D58" s="216">
        <v>2007</v>
      </c>
      <c r="E58" s="205">
        <f t="shared" si="0"/>
        <v>190665</v>
      </c>
      <c r="F58" s="204">
        <f t="shared" si="1"/>
        <v>133465.5</v>
      </c>
      <c r="G58" s="192"/>
      <c r="H58" s="192"/>
      <c r="I58" s="192"/>
      <c r="J58" s="192"/>
    </row>
    <row r="59" spans="2:10" s="191" customFormat="1" x14ac:dyDescent="0.3">
      <c r="B59" s="809"/>
      <c r="C59" s="203" t="s">
        <v>699</v>
      </c>
      <c r="D59" s="219">
        <v>2611.9</v>
      </c>
      <c r="E59" s="202">
        <f t="shared" si="0"/>
        <v>248130.5</v>
      </c>
      <c r="F59" s="201">
        <f t="shared" si="1"/>
        <v>173691.34999999998</v>
      </c>
      <c r="G59" s="192"/>
      <c r="H59" s="192"/>
      <c r="I59" s="192"/>
      <c r="J59" s="192"/>
    </row>
    <row r="60" spans="2:10" s="191" customFormat="1" x14ac:dyDescent="0.3">
      <c r="B60" s="809"/>
      <c r="C60" s="206" t="s">
        <v>698</v>
      </c>
      <c r="D60" s="216">
        <v>2326.2999999999997</v>
      </c>
      <c r="E60" s="205">
        <f t="shared" si="0"/>
        <v>220998.49999999997</v>
      </c>
      <c r="F60" s="204">
        <f t="shared" si="1"/>
        <v>154698.94999999998</v>
      </c>
      <c r="G60" s="192"/>
      <c r="H60" s="192"/>
      <c r="I60" s="192"/>
      <c r="J60" s="192"/>
    </row>
    <row r="61" spans="2:10" s="191" customFormat="1" ht="19.5" thickBot="1" x14ac:dyDescent="0.35">
      <c r="B61" s="810"/>
      <c r="C61" s="232" t="s">
        <v>697</v>
      </c>
      <c r="D61" s="231">
        <v>3895.2999999999997</v>
      </c>
      <c r="E61" s="230">
        <f t="shared" si="0"/>
        <v>370053.5</v>
      </c>
      <c r="F61" s="229">
        <f t="shared" si="1"/>
        <v>259037.44999999998</v>
      </c>
      <c r="G61" s="192"/>
      <c r="H61" s="192"/>
      <c r="I61" s="192"/>
      <c r="J61" s="192"/>
    </row>
    <row r="62" spans="2:10" s="210" customFormat="1" ht="38.25" customHeight="1" thickBot="1" x14ac:dyDescent="0.35">
      <c r="B62" s="811"/>
      <c r="C62" s="795" t="s">
        <v>696</v>
      </c>
      <c r="D62" s="796"/>
      <c r="E62" s="796"/>
      <c r="F62" s="797"/>
      <c r="G62" s="211"/>
      <c r="H62" s="211"/>
      <c r="I62" s="211"/>
      <c r="J62" s="211"/>
    </row>
    <row r="63" spans="2:10" s="191" customFormat="1" ht="57" thickBot="1" x14ac:dyDescent="0.35">
      <c r="B63" s="812"/>
      <c r="C63" s="209" t="s">
        <v>27</v>
      </c>
      <c r="D63" s="221" t="s">
        <v>396</v>
      </c>
      <c r="E63" s="208" t="s">
        <v>384</v>
      </c>
      <c r="F63" s="207" t="s">
        <v>383</v>
      </c>
      <c r="G63" s="192"/>
      <c r="H63" s="192"/>
      <c r="I63" s="192"/>
      <c r="J63" s="192"/>
    </row>
    <row r="64" spans="2:10" s="191" customFormat="1" x14ac:dyDescent="0.3">
      <c r="B64" s="812"/>
      <c r="C64" s="206" t="s">
        <v>695</v>
      </c>
      <c r="D64" s="216">
        <v>6.6</v>
      </c>
      <c r="E64" s="205">
        <f t="shared" ref="E64:E97" si="2">D64*$E$3</f>
        <v>627</v>
      </c>
      <c r="F64" s="204">
        <f t="shared" ref="F64:F97" si="3">D64*$E$3*(1-$G$3)</f>
        <v>438.9</v>
      </c>
      <c r="G64" s="192"/>
      <c r="H64" s="192"/>
      <c r="I64" s="192"/>
      <c r="J64" s="192"/>
    </row>
    <row r="65" spans="2:10" s="191" customFormat="1" x14ac:dyDescent="0.3">
      <c r="B65" s="812"/>
      <c r="C65" s="203" t="s">
        <v>694</v>
      </c>
      <c r="D65" s="219">
        <v>6.6</v>
      </c>
      <c r="E65" s="202">
        <f t="shared" si="2"/>
        <v>627</v>
      </c>
      <c r="F65" s="201">
        <f t="shared" si="3"/>
        <v>438.9</v>
      </c>
      <c r="G65" s="192"/>
      <c r="H65" s="192"/>
      <c r="I65" s="192"/>
      <c r="J65" s="192"/>
    </row>
    <row r="66" spans="2:10" s="191" customFormat="1" x14ac:dyDescent="0.3">
      <c r="B66" s="812"/>
      <c r="C66" s="206" t="s">
        <v>693</v>
      </c>
      <c r="D66" s="216">
        <v>6.8999999999999995</v>
      </c>
      <c r="E66" s="205">
        <f t="shared" si="2"/>
        <v>655.5</v>
      </c>
      <c r="F66" s="204">
        <f t="shared" si="3"/>
        <v>458.84999999999997</v>
      </c>
      <c r="G66" s="192"/>
      <c r="H66" s="192"/>
      <c r="I66" s="192"/>
      <c r="J66" s="192"/>
    </row>
    <row r="67" spans="2:10" s="191" customFormat="1" x14ac:dyDescent="0.3">
      <c r="B67" s="812"/>
      <c r="C67" s="203" t="s">
        <v>692</v>
      </c>
      <c r="D67" s="219">
        <v>11.299999999999999</v>
      </c>
      <c r="E67" s="202">
        <f t="shared" si="2"/>
        <v>1073.5</v>
      </c>
      <c r="F67" s="201">
        <f t="shared" si="3"/>
        <v>751.44999999999993</v>
      </c>
      <c r="G67" s="192"/>
      <c r="H67" s="192"/>
      <c r="I67" s="192"/>
      <c r="J67" s="192"/>
    </row>
    <row r="68" spans="2:10" s="191" customFormat="1" x14ac:dyDescent="0.3">
      <c r="B68" s="812"/>
      <c r="C68" s="206" t="s">
        <v>691</v>
      </c>
      <c r="D68" s="216">
        <v>11.299999999999999</v>
      </c>
      <c r="E68" s="205">
        <f t="shared" si="2"/>
        <v>1073.5</v>
      </c>
      <c r="F68" s="204">
        <f t="shared" si="3"/>
        <v>751.44999999999993</v>
      </c>
      <c r="G68" s="192"/>
      <c r="H68" s="192"/>
      <c r="I68" s="192"/>
      <c r="J68" s="192"/>
    </row>
    <row r="69" spans="2:10" s="191" customFormat="1" x14ac:dyDescent="0.3">
      <c r="B69" s="812"/>
      <c r="C69" s="203" t="s">
        <v>690</v>
      </c>
      <c r="D69" s="219">
        <v>11.299999999999999</v>
      </c>
      <c r="E69" s="202">
        <f t="shared" si="2"/>
        <v>1073.5</v>
      </c>
      <c r="F69" s="201">
        <f t="shared" si="3"/>
        <v>751.44999999999993</v>
      </c>
      <c r="G69" s="192"/>
      <c r="H69" s="192"/>
      <c r="I69" s="192"/>
      <c r="J69" s="192"/>
    </row>
    <row r="70" spans="2:10" s="191" customFormat="1" x14ac:dyDescent="0.3">
      <c r="B70" s="812"/>
      <c r="C70" s="206" t="s">
        <v>689</v>
      </c>
      <c r="D70" s="216">
        <v>12.4</v>
      </c>
      <c r="E70" s="205">
        <f t="shared" si="2"/>
        <v>1178</v>
      </c>
      <c r="F70" s="204">
        <f t="shared" si="3"/>
        <v>824.59999999999991</v>
      </c>
      <c r="G70" s="192"/>
      <c r="H70" s="192"/>
      <c r="I70" s="192"/>
      <c r="J70" s="192"/>
    </row>
    <row r="71" spans="2:10" s="191" customFormat="1" x14ac:dyDescent="0.3">
      <c r="B71" s="812"/>
      <c r="C71" s="203" t="s">
        <v>688</v>
      </c>
      <c r="D71" s="219">
        <v>12.4</v>
      </c>
      <c r="E71" s="202">
        <f t="shared" si="2"/>
        <v>1178</v>
      </c>
      <c r="F71" s="201">
        <f t="shared" si="3"/>
        <v>824.59999999999991</v>
      </c>
      <c r="G71" s="192"/>
      <c r="H71" s="192"/>
      <c r="I71" s="192"/>
      <c r="J71" s="192"/>
    </row>
    <row r="72" spans="2:10" s="191" customFormat="1" x14ac:dyDescent="0.3">
      <c r="B72" s="812"/>
      <c r="C72" s="206" t="s">
        <v>687</v>
      </c>
      <c r="D72" s="216">
        <v>12.4</v>
      </c>
      <c r="E72" s="205">
        <f t="shared" si="2"/>
        <v>1178</v>
      </c>
      <c r="F72" s="204">
        <f t="shared" si="3"/>
        <v>824.59999999999991</v>
      </c>
      <c r="G72" s="192"/>
      <c r="H72" s="192"/>
      <c r="I72" s="192"/>
      <c r="J72" s="192"/>
    </row>
    <row r="73" spans="2:10" s="191" customFormat="1" x14ac:dyDescent="0.3">
      <c r="B73" s="812"/>
      <c r="C73" s="203" t="s">
        <v>686</v>
      </c>
      <c r="D73" s="219">
        <v>12.7</v>
      </c>
      <c r="E73" s="202">
        <f t="shared" si="2"/>
        <v>1206.5</v>
      </c>
      <c r="F73" s="201">
        <f t="shared" si="3"/>
        <v>844.55</v>
      </c>
      <c r="G73" s="192"/>
      <c r="H73" s="192"/>
      <c r="I73" s="192"/>
      <c r="J73" s="192"/>
    </row>
    <row r="74" spans="2:10" s="191" customFormat="1" x14ac:dyDescent="0.3">
      <c r="B74" s="812"/>
      <c r="C74" s="206" t="s">
        <v>685</v>
      </c>
      <c r="D74" s="216">
        <v>12.7</v>
      </c>
      <c r="E74" s="205">
        <f t="shared" si="2"/>
        <v>1206.5</v>
      </c>
      <c r="F74" s="204">
        <f t="shared" si="3"/>
        <v>844.55</v>
      </c>
      <c r="G74" s="192"/>
      <c r="H74" s="192"/>
      <c r="I74" s="192"/>
      <c r="J74" s="192"/>
    </row>
    <row r="75" spans="2:10" s="191" customFormat="1" x14ac:dyDescent="0.3">
      <c r="B75" s="812"/>
      <c r="C75" s="203" t="s">
        <v>684</v>
      </c>
      <c r="D75" s="219">
        <v>12.7</v>
      </c>
      <c r="E75" s="202">
        <f t="shared" si="2"/>
        <v>1206.5</v>
      </c>
      <c r="F75" s="201">
        <f t="shared" si="3"/>
        <v>844.55</v>
      </c>
      <c r="G75" s="192"/>
      <c r="H75" s="192"/>
      <c r="I75" s="192"/>
      <c r="J75" s="192"/>
    </row>
    <row r="76" spans="2:10" s="191" customFormat="1" x14ac:dyDescent="0.3">
      <c r="B76" s="812"/>
      <c r="C76" s="206" t="s">
        <v>683</v>
      </c>
      <c r="D76" s="216">
        <v>16.700000000000003</v>
      </c>
      <c r="E76" s="205">
        <f t="shared" si="2"/>
        <v>1586.5000000000002</v>
      </c>
      <c r="F76" s="204">
        <f t="shared" si="3"/>
        <v>1110.5500000000002</v>
      </c>
      <c r="G76" s="192"/>
      <c r="H76" s="192"/>
      <c r="I76" s="192"/>
      <c r="J76" s="192"/>
    </row>
    <row r="77" spans="2:10" s="191" customFormat="1" x14ac:dyDescent="0.3">
      <c r="B77" s="812"/>
      <c r="C77" s="203" t="s">
        <v>682</v>
      </c>
      <c r="D77" s="219">
        <v>20.5</v>
      </c>
      <c r="E77" s="202">
        <f t="shared" si="2"/>
        <v>1947.5</v>
      </c>
      <c r="F77" s="201">
        <f t="shared" si="3"/>
        <v>1363.25</v>
      </c>
      <c r="G77" s="192"/>
      <c r="H77" s="192"/>
      <c r="I77" s="192"/>
      <c r="J77" s="192"/>
    </row>
    <row r="78" spans="2:10" s="191" customFormat="1" x14ac:dyDescent="0.3">
      <c r="B78" s="812"/>
      <c r="C78" s="206" t="s">
        <v>681</v>
      </c>
      <c r="D78" s="216">
        <v>20.5</v>
      </c>
      <c r="E78" s="205">
        <f t="shared" si="2"/>
        <v>1947.5</v>
      </c>
      <c r="F78" s="204">
        <f t="shared" si="3"/>
        <v>1363.25</v>
      </c>
      <c r="G78" s="192"/>
      <c r="H78" s="192"/>
      <c r="I78" s="192"/>
      <c r="J78" s="192"/>
    </row>
    <row r="79" spans="2:10" s="191" customFormat="1" x14ac:dyDescent="0.3">
      <c r="B79" s="812"/>
      <c r="C79" s="203" t="s">
        <v>680</v>
      </c>
      <c r="D79" s="219">
        <v>21.1</v>
      </c>
      <c r="E79" s="202">
        <f t="shared" si="2"/>
        <v>2004.5000000000002</v>
      </c>
      <c r="F79" s="201">
        <f t="shared" si="3"/>
        <v>1403.15</v>
      </c>
      <c r="G79" s="192"/>
      <c r="H79" s="192"/>
      <c r="I79" s="192"/>
      <c r="J79" s="192"/>
    </row>
    <row r="80" spans="2:10" s="191" customFormat="1" x14ac:dyDescent="0.3">
      <c r="B80" s="812"/>
      <c r="C80" s="206" t="s">
        <v>679</v>
      </c>
      <c r="D80" s="216">
        <v>27.400000000000002</v>
      </c>
      <c r="E80" s="205">
        <f t="shared" si="2"/>
        <v>2603</v>
      </c>
      <c r="F80" s="204">
        <f t="shared" si="3"/>
        <v>1822.1</v>
      </c>
      <c r="G80" s="192"/>
      <c r="H80" s="192"/>
      <c r="I80" s="192"/>
      <c r="J80" s="192"/>
    </row>
    <row r="81" spans="2:10" s="191" customFormat="1" x14ac:dyDescent="0.3">
      <c r="B81" s="812"/>
      <c r="C81" s="203" t="s">
        <v>678</v>
      </c>
      <c r="D81" s="219">
        <v>27.700000000000003</v>
      </c>
      <c r="E81" s="202">
        <f t="shared" si="2"/>
        <v>2631.5000000000005</v>
      </c>
      <c r="F81" s="201">
        <f t="shared" si="3"/>
        <v>1842.0500000000002</v>
      </c>
      <c r="G81" s="192"/>
      <c r="H81" s="192"/>
      <c r="I81" s="192"/>
      <c r="J81" s="192"/>
    </row>
    <row r="82" spans="2:10" s="191" customFormat="1" x14ac:dyDescent="0.3">
      <c r="B82" s="812"/>
      <c r="C82" s="206" t="s">
        <v>677</v>
      </c>
      <c r="D82" s="216">
        <v>42.800000000000004</v>
      </c>
      <c r="E82" s="205">
        <f t="shared" si="2"/>
        <v>4066.0000000000005</v>
      </c>
      <c r="F82" s="204">
        <f t="shared" si="3"/>
        <v>2846.2000000000003</v>
      </c>
      <c r="G82" s="192"/>
      <c r="H82" s="192"/>
      <c r="I82" s="192"/>
      <c r="J82" s="192"/>
    </row>
    <row r="83" spans="2:10" s="191" customFormat="1" x14ac:dyDescent="0.3">
      <c r="B83" s="812"/>
      <c r="C83" s="203" t="s">
        <v>676</v>
      </c>
      <c r="D83" s="219">
        <v>38.6</v>
      </c>
      <c r="E83" s="202">
        <f t="shared" si="2"/>
        <v>3667</v>
      </c>
      <c r="F83" s="201">
        <f t="shared" si="3"/>
        <v>2566.8999999999996</v>
      </c>
      <c r="G83" s="192"/>
      <c r="H83" s="192"/>
      <c r="I83" s="192"/>
      <c r="J83" s="192"/>
    </row>
    <row r="84" spans="2:10" s="191" customFormat="1" x14ac:dyDescent="0.3">
      <c r="B84" s="812"/>
      <c r="C84" s="206" t="s">
        <v>675</v>
      </c>
      <c r="D84" s="216">
        <v>38.6</v>
      </c>
      <c r="E84" s="205">
        <f t="shared" si="2"/>
        <v>3667</v>
      </c>
      <c r="F84" s="204">
        <f t="shared" si="3"/>
        <v>2566.8999999999996</v>
      </c>
      <c r="G84" s="192"/>
      <c r="H84" s="192"/>
      <c r="I84" s="192"/>
      <c r="J84" s="192"/>
    </row>
    <row r="85" spans="2:10" s="191" customFormat="1" x14ac:dyDescent="0.3">
      <c r="B85" s="812"/>
      <c r="C85" s="203" t="s">
        <v>674</v>
      </c>
      <c r="D85" s="219">
        <v>53.7</v>
      </c>
      <c r="E85" s="202">
        <f t="shared" si="2"/>
        <v>5101.5</v>
      </c>
      <c r="F85" s="201">
        <f t="shared" si="3"/>
        <v>3571.0499999999997</v>
      </c>
      <c r="G85" s="192"/>
      <c r="H85" s="192"/>
      <c r="I85" s="192"/>
      <c r="J85" s="192"/>
    </row>
    <row r="86" spans="2:10" s="191" customFormat="1" x14ac:dyDescent="0.3">
      <c r="B86" s="812"/>
      <c r="C86" s="206" t="s">
        <v>673</v>
      </c>
      <c r="D86" s="216">
        <v>53.7</v>
      </c>
      <c r="E86" s="205">
        <f t="shared" si="2"/>
        <v>5101.5</v>
      </c>
      <c r="F86" s="204">
        <f t="shared" si="3"/>
        <v>3571.0499999999997</v>
      </c>
      <c r="G86" s="192"/>
      <c r="H86" s="192"/>
      <c r="I86" s="192"/>
      <c r="J86" s="192"/>
    </row>
    <row r="87" spans="2:10" s="191" customFormat="1" x14ac:dyDescent="0.3">
      <c r="B87" s="812"/>
      <c r="C87" s="203" t="s">
        <v>672</v>
      </c>
      <c r="D87" s="219">
        <v>55.800000000000004</v>
      </c>
      <c r="E87" s="202">
        <f t="shared" si="2"/>
        <v>5301</v>
      </c>
      <c r="F87" s="201">
        <f t="shared" si="3"/>
        <v>3710.7</v>
      </c>
      <c r="G87" s="192"/>
      <c r="H87" s="192"/>
      <c r="I87" s="192"/>
      <c r="J87" s="192"/>
    </row>
    <row r="88" spans="2:10" s="191" customFormat="1" x14ac:dyDescent="0.3">
      <c r="B88" s="812"/>
      <c r="C88" s="206" t="s">
        <v>671</v>
      </c>
      <c r="D88" s="216">
        <v>121.8</v>
      </c>
      <c r="E88" s="205">
        <f t="shared" si="2"/>
        <v>11571</v>
      </c>
      <c r="F88" s="204">
        <f t="shared" si="3"/>
        <v>8099.7</v>
      </c>
      <c r="G88" s="192"/>
      <c r="H88" s="192"/>
      <c r="I88" s="192"/>
      <c r="J88" s="192"/>
    </row>
    <row r="89" spans="2:10" s="191" customFormat="1" x14ac:dyDescent="0.3">
      <c r="B89" s="812"/>
      <c r="C89" s="203" t="s">
        <v>670</v>
      </c>
      <c r="D89" s="219">
        <v>160.69999999999999</v>
      </c>
      <c r="E89" s="202">
        <f t="shared" si="2"/>
        <v>15266.499999999998</v>
      </c>
      <c r="F89" s="201">
        <f t="shared" si="3"/>
        <v>10686.549999999997</v>
      </c>
      <c r="G89" s="192"/>
      <c r="H89" s="192"/>
      <c r="I89" s="192"/>
      <c r="J89" s="192"/>
    </row>
    <row r="90" spans="2:10" s="191" customFormat="1" x14ac:dyDescent="0.3">
      <c r="B90" s="812"/>
      <c r="C90" s="206" t="s">
        <v>669</v>
      </c>
      <c r="D90" s="216">
        <v>159.9</v>
      </c>
      <c r="E90" s="205">
        <f t="shared" si="2"/>
        <v>15190.5</v>
      </c>
      <c r="F90" s="204">
        <f t="shared" si="3"/>
        <v>10633.349999999999</v>
      </c>
      <c r="G90" s="192"/>
      <c r="H90" s="192"/>
      <c r="I90" s="192"/>
      <c r="J90" s="192"/>
    </row>
    <row r="91" spans="2:10" s="191" customFormat="1" x14ac:dyDescent="0.3">
      <c r="B91" s="812"/>
      <c r="C91" s="203" t="s">
        <v>668</v>
      </c>
      <c r="D91" s="219">
        <v>170.6</v>
      </c>
      <c r="E91" s="202">
        <f t="shared" si="2"/>
        <v>16207</v>
      </c>
      <c r="F91" s="201">
        <f t="shared" si="3"/>
        <v>11344.9</v>
      </c>
      <c r="G91" s="192"/>
      <c r="H91" s="192"/>
      <c r="I91" s="192"/>
      <c r="J91" s="192"/>
    </row>
    <row r="92" spans="2:10" s="191" customFormat="1" x14ac:dyDescent="0.3">
      <c r="B92" s="812"/>
      <c r="C92" s="206" t="s">
        <v>667</v>
      </c>
      <c r="D92" s="216">
        <v>171.79999999999998</v>
      </c>
      <c r="E92" s="205">
        <f t="shared" si="2"/>
        <v>16320.999999999998</v>
      </c>
      <c r="F92" s="204">
        <f t="shared" si="3"/>
        <v>11424.699999999999</v>
      </c>
      <c r="G92" s="192"/>
      <c r="H92" s="192"/>
      <c r="I92" s="192"/>
      <c r="J92" s="192"/>
    </row>
    <row r="93" spans="2:10" s="191" customFormat="1" x14ac:dyDescent="0.3">
      <c r="B93" s="812"/>
      <c r="C93" s="203" t="s">
        <v>666</v>
      </c>
      <c r="D93" s="219">
        <v>267.60000000000002</v>
      </c>
      <c r="E93" s="202">
        <f t="shared" si="2"/>
        <v>25422.000000000004</v>
      </c>
      <c r="F93" s="201">
        <f t="shared" si="3"/>
        <v>17795.400000000001</v>
      </c>
      <c r="G93" s="192"/>
      <c r="H93" s="192"/>
      <c r="I93" s="192"/>
      <c r="J93" s="192"/>
    </row>
    <row r="94" spans="2:10" s="191" customFormat="1" x14ac:dyDescent="0.3">
      <c r="B94" s="812"/>
      <c r="C94" s="206" t="s">
        <v>665</v>
      </c>
      <c r="D94" s="216">
        <v>285.40000000000003</v>
      </c>
      <c r="E94" s="205">
        <f t="shared" si="2"/>
        <v>27113.000000000004</v>
      </c>
      <c r="F94" s="204">
        <f t="shared" si="3"/>
        <v>18979.100000000002</v>
      </c>
      <c r="G94" s="192"/>
      <c r="H94" s="192"/>
      <c r="I94" s="192"/>
      <c r="J94" s="192"/>
    </row>
    <row r="95" spans="2:10" s="191" customFormat="1" x14ac:dyDescent="0.3">
      <c r="B95" s="812"/>
      <c r="C95" s="203" t="s">
        <v>664</v>
      </c>
      <c r="D95" s="219">
        <v>232.1</v>
      </c>
      <c r="E95" s="202">
        <f t="shared" si="2"/>
        <v>22049.5</v>
      </c>
      <c r="F95" s="201">
        <f t="shared" si="3"/>
        <v>15434.65</v>
      </c>
      <c r="G95" s="192"/>
      <c r="H95" s="192"/>
      <c r="I95" s="192"/>
      <c r="J95" s="192"/>
    </row>
    <row r="96" spans="2:10" s="191" customFormat="1" x14ac:dyDescent="0.3">
      <c r="B96" s="812"/>
      <c r="C96" s="206" t="s">
        <v>663</v>
      </c>
      <c r="D96" s="216">
        <v>297</v>
      </c>
      <c r="E96" s="205">
        <f t="shared" si="2"/>
        <v>28215</v>
      </c>
      <c r="F96" s="204">
        <f t="shared" si="3"/>
        <v>19750.5</v>
      </c>
      <c r="G96" s="192"/>
      <c r="H96" s="192"/>
      <c r="I96" s="192"/>
      <c r="J96" s="192"/>
    </row>
    <row r="97" spans="2:10" s="191" customFormat="1" ht="19.5" thickBot="1" x14ac:dyDescent="0.35">
      <c r="B97" s="813"/>
      <c r="C97" s="232" t="s">
        <v>662</v>
      </c>
      <c r="D97" s="231">
        <v>421.70000000000005</v>
      </c>
      <c r="E97" s="230">
        <f t="shared" si="2"/>
        <v>40061.500000000007</v>
      </c>
      <c r="F97" s="229">
        <f t="shared" si="3"/>
        <v>28043.050000000003</v>
      </c>
      <c r="G97" s="192"/>
      <c r="H97" s="192"/>
      <c r="I97" s="192"/>
      <c r="J97" s="192"/>
    </row>
    <row r="98" spans="2:10" s="210" customFormat="1" ht="38.25" customHeight="1" thickBot="1" x14ac:dyDescent="0.35">
      <c r="B98" s="212"/>
      <c r="C98" s="795" t="s">
        <v>661</v>
      </c>
      <c r="D98" s="796"/>
      <c r="E98" s="796"/>
      <c r="F98" s="797"/>
      <c r="G98" s="211"/>
      <c r="H98" s="211"/>
      <c r="I98" s="211"/>
      <c r="J98" s="211"/>
    </row>
    <row r="99" spans="2:10" s="191" customFormat="1" ht="57" thickBot="1" x14ac:dyDescent="0.35">
      <c r="B99" s="218"/>
      <c r="C99" s="209" t="s">
        <v>27</v>
      </c>
      <c r="D99" s="221" t="s">
        <v>396</v>
      </c>
      <c r="E99" s="208" t="s">
        <v>384</v>
      </c>
      <c r="F99" s="207" t="s">
        <v>383</v>
      </c>
      <c r="G99" s="192"/>
      <c r="H99" s="192"/>
      <c r="I99" s="192"/>
      <c r="J99" s="192"/>
    </row>
    <row r="100" spans="2:10" s="191" customFormat="1" x14ac:dyDescent="0.3">
      <c r="B100" s="218"/>
      <c r="C100" s="206" t="s">
        <v>660</v>
      </c>
      <c r="D100" s="216">
        <v>22.200000000000003</v>
      </c>
      <c r="E100" s="205">
        <f t="shared" ref="E100:E117" si="4">D100*$E$3</f>
        <v>2109.0000000000005</v>
      </c>
      <c r="F100" s="204">
        <f t="shared" ref="F100:F117" si="5">D100*$E$3*(1-$G$3)</f>
        <v>1476.3000000000002</v>
      </c>
      <c r="G100" s="192"/>
      <c r="H100" s="192"/>
      <c r="I100" s="192"/>
      <c r="J100" s="192"/>
    </row>
    <row r="101" spans="2:10" s="191" customFormat="1" x14ac:dyDescent="0.3">
      <c r="B101" s="218"/>
      <c r="C101" s="203" t="s">
        <v>659</v>
      </c>
      <c r="D101" s="219">
        <v>26</v>
      </c>
      <c r="E101" s="202">
        <f t="shared" si="4"/>
        <v>2470</v>
      </c>
      <c r="F101" s="201">
        <f t="shared" si="5"/>
        <v>1729</v>
      </c>
      <c r="G101" s="192"/>
      <c r="H101" s="192"/>
      <c r="I101" s="192"/>
      <c r="J101" s="192"/>
    </row>
    <row r="102" spans="2:10" s="191" customFormat="1" x14ac:dyDescent="0.3">
      <c r="B102" s="218"/>
      <c r="C102" s="206" t="s">
        <v>658</v>
      </c>
      <c r="D102" s="216">
        <v>26.8</v>
      </c>
      <c r="E102" s="205">
        <f t="shared" si="4"/>
        <v>2546</v>
      </c>
      <c r="F102" s="204">
        <f t="shared" si="5"/>
        <v>1782.1999999999998</v>
      </c>
      <c r="G102" s="192"/>
      <c r="H102" s="192"/>
      <c r="I102" s="192"/>
      <c r="J102" s="192"/>
    </row>
    <row r="103" spans="2:10" s="191" customFormat="1" x14ac:dyDescent="0.3">
      <c r="B103" s="218"/>
      <c r="C103" s="203" t="s">
        <v>657</v>
      </c>
      <c r="D103" s="219">
        <v>36.200000000000003</v>
      </c>
      <c r="E103" s="202">
        <f t="shared" si="4"/>
        <v>3439.0000000000005</v>
      </c>
      <c r="F103" s="201">
        <f t="shared" si="5"/>
        <v>2407.3000000000002</v>
      </c>
      <c r="G103" s="192"/>
      <c r="H103" s="192"/>
      <c r="I103" s="192"/>
      <c r="J103" s="192"/>
    </row>
    <row r="104" spans="2:10" s="191" customFormat="1" x14ac:dyDescent="0.3">
      <c r="B104" s="218"/>
      <c r="C104" s="206" t="s">
        <v>656</v>
      </c>
      <c r="D104" s="216">
        <v>49.1</v>
      </c>
      <c r="E104" s="205">
        <f t="shared" si="4"/>
        <v>4664.5</v>
      </c>
      <c r="F104" s="204">
        <f t="shared" si="5"/>
        <v>3265.1499999999996</v>
      </c>
      <c r="G104" s="192"/>
      <c r="H104" s="192"/>
      <c r="I104" s="192"/>
      <c r="J104" s="192"/>
    </row>
    <row r="105" spans="2:10" s="191" customFormat="1" x14ac:dyDescent="0.3">
      <c r="B105" s="218"/>
      <c r="C105" s="203" t="s">
        <v>655</v>
      </c>
      <c r="D105" s="219">
        <v>56.4</v>
      </c>
      <c r="E105" s="202">
        <f t="shared" si="4"/>
        <v>5358</v>
      </c>
      <c r="F105" s="201">
        <f t="shared" si="5"/>
        <v>3750.6</v>
      </c>
      <c r="G105" s="192"/>
      <c r="H105" s="192"/>
      <c r="I105" s="192"/>
      <c r="J105" s="192"/>
    </row>
    <row r="106" spans="2:10" s="191" customFormat="1" x14ac:dyDescent="0.3">
      <c r="B106" s="218"/>
      <c r="C106" s="206" t="s">
        <v>654</v>
      </c>
      <c r="D106" s="216">
        <v>122.5</v>
      </c>
      <c r="E106" s="205">
        <f t="shared" si="4"/>
        <v>11637.5</v>
      </c>
      <c r="F106" s="204">
        <f t="shared" si="5"/>
        <v>8146.2499999999991</v>
      </c>
      <c r="G106" s="192"/>
      <c r="H106" s="192"/>
      <c r="I106" s="192"/>
      <c r="J106" s="192"/>
    </row>
    <row r="107" spans="2:10" s="191" customFormat="1" x14ac:dyDescent="0.3">
      <c r="B107" s="218"/>
      <c r="C107" s="203" t="s">
        <v>653</v>
      </c>
      <c r="D107" s="219">
        <v>149.9</v>
      </c>
      <c r="E107" s="202">
        <f t="shared" si="4"/>
        <v>14240.5</v>
      </c>
      <c r="F107" s="201">
        <f t="shared" si="5"/>
        <v>9968.3499999999985</v>
      </c>
      <c r="G107" s="192"/>
      <c r="H107" s="192"/>
      <c r="I107" s="192"/>
      <c r="J107" s="192"/>
    </row>
    <row r="108" spans="2:10" s="191" customFormat="1" x14ac:dyDescent="0.3">
      <c r="B108" s="218"/>
      <c r="C108" s="206" t="s">
        <v>652</v>
      </c>
      <c r="D108" s="216">
        <v>217.5</v>
      </c>
      <c r="E108" s="205">
        <f t="shared" si="4"/>
        <v>20662.5</v>
      </c>
      <c r="F108" s="204">
        <f t="shared" si="5"/>
        <v>14463.749999999998</v>
      </c>
      <c r="G108" s="192"/>
      <c r="H108" s="192"/>
      <c r="I108" s="192"/>
      <c r="J108" s="192"/>
    </row>
    <row r="109" spans="2:10" s="191" customFormat="1" x14ac:dyDescent="0.3">
      <c r="B109" s="218"/>
      <c r="C109" s="203" t="s">
        <v>651</v>
      </c>
      <c r="D109" s="219">
        <v>18.700000000000003</v>
      </c>
      <c r="E109" s="202">
        <f t="shared" si="4"/>
        <v>1776.5000000000002</v>
      </c>
      <c r="F109" s="201">
        <f t="shared" si="5"/>
        <v>1243.5500000000002</v>
      </c>
      <c r="G109" s="192"/>
      <c r="H109" s="192"/>
      <c r="I109" s="192"/>
      <c r="J109" s="192"/>
    </row>
    <row r="110" spans="2:10" s="191" customFormat="1" x14ac:dyDescent="0.3">
      <c r="B110" s="218"/>
      <c r="C110" s="206" t="s">
        <v>650</v>
      </c>
      <c r="D110" s="216">
        <v>22.400000000000002</v>
      </c>
      <c r="E110" s="205">
        <f t="shared" si="4"/>
        <v>2128</v>
      </c>
      <c r="F110" s="204">
        <f t="shared" si="5"/>
        <v>1489.6</v>
      </c>
      <c r="G110" s="192"/>
      <c r="H110" s="192"/>
      <c r="I110" s="192"/>
      <c r="J110" s="192"/>
    </row>
    <row r="111" spans="2:10" s="191" customFormat="1" x14ac:dyDescent="0.3">
      <c r="B111" s="218"/>
      <c r="C111" s="203" t="s">
        <v>649</v>
      </c>
      <c r="D111" s="219">
        <v>24.700000000000003</v>
      </c>
      <c r="E111" s="202">
        <f t="shared" si="4"/>
        <v>2346.5000000000005</v>
      </c>
      <c r="F111" s="201">
        <f t="shared" si="5"/>
        <v>1642.5500000000002</v>
      </c>
      <c r="G111" s="192"/>
      <c r="H111" s="192"/>
      <c r="I111" s="192"/>
      <c r="J111" s="192"/>
    </row>
    <row r="112" spans="2:10" s="191" customFormat="1" x14ac:dyDescent="0.3">
      <c r="B112" s="218"/>
      <c r="C112" s="206" t="s">
        <v>648</v>
      </c>
      <c r="D112" s="216">
        <v>36.200000000000003</v>
      </c>
      <c r="E112" s="205">
        <f t="shared" si="4"/>
        <v>3439.0000000000005</v>
      </c>
      <c r="F112" s="204">
        <f t="shared" si="5"/>
        <v>2407.3000000000002</v>
      </c>
      <c r="G112" s="192"/>
      <c r="H112" s="192"/>
      <c r="I112" s="192"/>
      <c r="J112" s="192"/>
    </row>
    <row r="113" spans="2:10" s="191" customFormat="1" x14ac:dyDescent="0.3">
      <c r="B113" s="218"/>
      <c r="C113" s="203" t="s">
        <v>647</v>
      </c>
      <c r="D113" s="219">
        <v>49.1</v>
      </c>
      <c r="E113" s="202">
        <f t="shared" si="4"/>
        <v>4664.5</v>
      </c>
      <c r="F113" s="201">
        <f t="shared" si="5"/>
        <v>3265.1499999999996</v>
      </c>
      <c r="G113" s="192"/>
      <c r="H113" s="192"/>
      <c r="I113" s="192"/>
      <c r="J113" s="192"/>
    </row>
    <row r="114" spans="2:10" s="191" customFormat="1" x14ac:dyDescent="0.3">
      <c r="B114" s="218"/>
      <c r="C114" s="206" t="s">
        <v>646</v>
      </c>
      <c r="D114" s="216">
        <v>56.4</v>
      </c>
      <c r="E114" s="205">
        <f t="shared" si="4"/>
        <v>5358</v>
      </c>
      <c r="F114" s="204">
        <f t="shared" si="5"/>
        <v>3750.6</v>
      </c>
      <c r="G114" s="192"/>
      <c r="H114" s="192"/>
      <c r="I114" s="192"/>
      <c r="J114" s="192"/>
    </row>
    <row r="115" spans="2:10" s="191" customFormat="1" x14ac:dyDescent="0.3">
      <c r="B115" s="218"/>
      <c r="C115" s="203" t="s">
        <v>645</v>
      </c>
      <c r="D115" s="219">
        <v>122.5</v>
      </c>
      <c r="E115" s="202">
        <f t="shared" si="4"/>
        <v>11637.5</v>
      </c>
      <c r="F115" s="201">
        <f t="shared" si="5"/>
        <v>8146.2499999999991</v>
      </c>
      <c r="G115" s="192"/>
      <c r="H115" s="192"/>
      <c r="I115" s="192"/>
      <c r="J115" s="192"/>
    </row>
    <row r="116" spans="2:10" s="191" customFormat="1" x14ac:dyDescent="0.3">
      <c r="B116" s="218"/>
      <c r="C116" s="206" t="s">
        <v>644</v>
      </c>
      <c r="D116" s="216">
        <v>149.9</v>
      </c>
      <c r="E116" s="205">
        <f t="shared" si="4"/>
        <v>14240.5</v>
      </c>
      <c r="F116" s="204">
        <f t="shared" si="5"/>
        <v>9968.3499999999985</v>
      </c>
      <c r="G116" s="192"/>
      <c r="H116" s="192"/>
      <c r="I116" s="192"/>
      <c r="J116" s="192"/>
    </row>
    <row r="117" spans="2:10" s="191" customFormat="1" ht="19.5" thickBot="1" x14ac:dyDescent="0.35">
      <c r="B117" s="218"/>
      <c r="C117" s="232" t="s">
        <v>643</v>
      </c>
      <c r="D117" s="231">
        <v>217.5</v>
      </c>
      <c r="E117" s="230">
        <f t="shared" si="4"/>
        <v>20662.5</v>
      </c>
      <c r="F117" s="229">
        <f t="shared" si="5"/>
        <v>14463.749999999998</v>
      </c>
      <c r="G117" s="192"/>
      <c r="H117" s="192"/>
      <c r="I117" s="192"/>
      <c r="J117" s="192"/>
    </row>
    <row r="118" spans="2:10" s="210" customFormat="1" ht="38.25" customHeight="1" thickBot="1" x14ac:dyDescent="0.35">
      <c r="B118" s="233"/>
      <c r="C118" s="795" t="s">
        <v>642</v>
      </c>
      <c r="D118" s="796"/>
      <c r="E118" s="796"/>
      <c r="F118" s="797"/>
      <c r="G118" s="211"/>
      <c r="H118" s="211"/>
      <c r="I118" s="211"/>
      <c r="J118" s="211"/>
    </row>
    <row r="119" spans="2:10" s="191" customFormat="1" ht="57" thickBot="1" x14ac:dyDescent="0.35">
      <c r="B119" s="200"/>
      <c r="C119" s="209" t="s">
        <v>27</v>
      </c>
      <c r="D119" s="221" t="s">
        <v>396</v>
      </c>
      <c r="E119" s="208" t="s">
        <v>384</v>
      </c>
      <c r="F119" s="207" t="s">
        <v>383</v>
      </c>
      <c r="G119" s="192"/>
      <c r="H119" s="192"/>
      <c r="I119" s="192"/>
      <c r="J119" s="192"/>
    </row>
    <row r="120" spans="2:10" s="191" customFormat="1" x14ac:dyDescent="0.3">
      <c r="B120" s="200"/>
      <c r="C120" s="206" t="s">
        <v>641</v>
      </c>
      <c r="D120" s="216">
        <v>6.3</v>
      </c>
      <c r="E120" s="205">
        <f t="shared" ref="E120:E137" si="6">D120*$E$3</f>
        <v>598.5</v>
      </c>
      <c r="F120" s="204">
        <f t="shared" ref="F120:F137" si="7">D120*$E$3*(1-$G$3)</f>
        <v>418.95</v>
      </c>
      <c r="G120" s="192"/>
      <c r="H120" s="192"/>
      <c r="I120" s="192"/>
      <c r="J120" s="192"/>
    </row>
    <row r="121" spans="2:10" s="191" customFormat="1" x14ac:dyDescent="0.3">
      <c r="B121" s="200"/>
      <c r="C121" s="203" t="s">
        <v>640</v>
      </c>
      <c r="D121" s="219">
        <v>6.6</v>
      </c>
      <c r="E121" s="202">
        <f t="shared" si="6"/>
        <v>627</v>
      </c>
      <c r="F121" s="201">
        <f t="shared" si="7"/>
        <v>438.9</v>
      </c>
      <c r="G121" s="192"/>
      <c r="H121" s="192"/>
      <c r="I121" s="192"/>
      <c r="J121" s="192"/>
    </row>
    <row r="122" spans="2:10" s="191" customFormat="1" x14ac:dyDescent="0.3">
      <c r="B122" s="200"/>
      <c r="C122" s="206" t="s">
        <v>639</v>
      </c>
      <c r="D122" s="216">
        <v>6.6999999999999993</v>
      </c>
      <c r="E122" s="205">
        <f t="shared" si="6"/>
        <v>636.49999999999989</v>
      </c>
      <c r="F122" s="204">
        <f t="shared" si="7"/>
        <v>445.5499999999999</v>
      </c>
      <c r="G122" s="192"/>
      <c r="H122" s="192"/>
      <c r="I122" s="192"/>
      <c r="J122" s="192"/>
    </row>
    <row r="123" spans="2:10" s="191" customFormat="1" x14ac:dyDescent="0.3">
      <c r="B123" s="200"/>
      <c r="C123" s="203" t="s">
        <v>638</v>
      </c>
      <c r="D123" s="219">
        <v>8.1999999999999993</v>
      </c>
      <c r="E123" s="202">
        <f t="shared" si="6"/>
        <v>778.99999999999989</v>
      </c>
      <c r="F123" s="201">
        <f t="shared" si="7"/>
        <v>545.29999999999984</v>
      </c>
      <c r="G123" s="192"/>
      <c r="H123" s="192"/>
      <c r="I123" s="192"/>
      <c r="J123" s="192"/>
    </row>
    <row r="124" spans="2:10" s="191" customFormat="1" x14ac:dyDescent="0.3">
      <c r="B124" s="200"/>
      <c r="C124" s="206" t="s">
        <v>637</v>
      </c>
      <c r="D124" s="216">
        <v>11.6</v>
      </c>
      <c r="E124" s="205">
        <f t="shared" si="6"/>
        <v>1102</v>
      </c>
      <c r="F124" s="204">
        <f t="shared" si="7"/>
        <v>771.4</v>
      </c>
      <c r="G124" s="192"/>
      <c r="H124" s="192"/>
      <c r="I124" s="192"/>
      <c r="J124" s="192"/>
    </row>
    <row r="125" spans="2:10" s="191" customFormat="1" x14ac:dyDescent="0.3">
      <c r="B125" s="200"/>
      <c r="C125" s="203" t="s">
        <v>636</v>
      </c>
      <c r="D125" s="219">
        <v>11.6</v>
      </c>
      <c r="E125" s="202">
        <f t="shared" si="6"/>
        <v>1102</v>
      </c>
      <c r="F125" s="201">
        <f t="shared" si="7"/>
        <v>771.4</v>
      </c>
      <c r="G125" s="192"/>
      <c r="H125" s="192"/>
      <c r="I125" s="192"/>
      <c r="J125" s="192"/>
    </row>
    <row r="126" spans="2:10" s="191" customFormat="1" x14ac:dyDescent="0.3">
      <c r="B126" s="200"/>
      <c r="C126" s="206" t="s">
        <v>635</v>
      </c>
      <c r="D126" s="216">
        <v>17.100000000000001</v>
      </c>
      <c r="E126" s="205">
        <f t="shared" si="6"/>
        <v>1624.5000000000002</v>
      </c>
      <c r="F126" s="204">
        <f t="shared" si="7"/>
        <v>1137.1500000000001</v>
      </c>
      <c r="G126" s="192"/>
      <c r="H126" s="192"/>
      <c r="I126" s="192"/>
      <c r="J126" s="192"/>
    </row>
    <row r="127" spans="2:10" s="191" customFormat="1" x14ac:dyDescent="0.3">
      <c r="B127" s="200"/>
      <c r="C127" s="203" t="s">
        <v>634</v>
      </c>
      <c r="D127" s="219">
        <v>23.900000000000002</v>
      </c>
      <c r="E127" s="202">
        <f t="shared" si="6"/>
        <v>2270.5</v>
      </c>
      <c r="F127" s="201">
        <f t="shared" si="7"/>
        <v>1589.35</v>
      </c>
      <c r="G127" s="192"/>
      <c r="H127" s="192"/>
      <c r="I127" s="192"/>
      <c r="J127" s="192"/>
    </row>
    <row r="128" spans="2:10" s="191" customFormat="1" x14ac:dyDescent="0.3">
      <c r="B128" s="200"/>
      <c r="C128" s="206" t="s">
        <v>633</v>
      </c>
      <c r="D128" s="216">
        <v>26.200000000000003</v>
      </c>
      <c r="E128" s="205">
        <f t="shared" si="6"/>
        <v>2489.0000000000005</v>
      </c>
      <c r="F128" s="204">
        <f t="shared" si="7"/>
        <v>1742.3000000000002</v>
      </c>
      <c r="G128" s="192"/>
      <c r="H128" s="192"/>
      <c r="I128" s="192"/>
      <c r="J128" s="192"/>
    </row>
    <row r="129" spans="2:10" s="191" customFormat="1" x14ac:dyDescent="0.3">
      <c r="B129" s="200"/>
      <c r="C129" s="203" t="s">
        <v>632</v>
      </c>
      <c r="D129" s="219">
        <v>43.5</v>
      </c>
      <c r="E129" s="202">
        <f t="shared" si="6"/>
        <v>4132.5</v>
      </c>
      <c r="F129" s="201">
        <f t="shared" si="7"/>
        <v>2892.75</v>
      </c>
      <c r="G129" s="192"/>
      <c r="H129" s="192"/>
      <c r="I129" s="192"/>
      <c r="J129" s="192"/>
    </row>
    <row r="130" spans="2:10" s="191" customFormat="1" x14ac:dyDescent="0.3">
      <c r="B130" s="200"/>
      <c r="C130" s="206" t="s">
        <v>631</v>
      </c>
      <c r="D130" s="216">
        <v>54.2</v>
      </c>
      <c r="E130" s="205">
        <f t="shared" si="6"/>
        <v>5149</v>
      </c>
      <c r="F130" s="204">
        <f t="shared" si="7"/>
        <v>3604.2999999999997</v>
      </c>
      <c r="G130" s="192"/>
      <c r="H130" s="192"/>
      <c r="I130" s="192"/>
      <c r="J130" s="192"/>
    </row>
    <row r="131" spans="2:10" s="191" customFormat="1" x14ac:dyDescent="0.3">
      <c r="B131" s="200"/>
      <c r="C131" s="203" t="s">
        <v>630</v>
      </c>
      <c r="D131" s="219">
        <v>48.7</v>
      </c>
      <c r="E131" s="202">
        <f t="shared" si="6"/>
        <v>4626.5</v>
      </c>
      <c r="F131" s="201">
        <f t="shared" si="7"/>
        <v>3238.5499999999997</v>
      </c>
      <c r="G131" s="192"/>
      <c r="H131" s="192"/>
      <c r="I131" s="192"/>
      <c r="J131" s="192"/>
    </row>
    <row r="132" spans="2:10" s="191" customFormat="1" x14ac:dyDescent="0.3">
      <c r="B132" s="200"/>
      <c r="C132" s="206" t="s">
        <v>629</v>
      </c>
      <c r="D132" s="216">
        <v>61</v>
      </c>
      <c r="E132" s="205">
        <f t="shared" si="6"/>
        <v>5795</v>
      </c>
      <c r="F132" s="204">
        <f t="shared" si="7"/>
        <v>4056.4999999999995</v>
      </c>
      <c r="G132" s="192"/>
      <c r="H132" s="192"/>
      <c r="I132" s="192"/>
      <c r="J132" s="192"/>
    </row>
    <row r="133" spans="2:10" s="191" customFormat="1" x14ac:dyDescent="0.3">
      <c r="B133" s="200"/>
      <c r="C133" s="203" t="s">
        <v>628</v>
      </c>
      <c r="D133" s="219">
        <v>123.8</v>
      </c>
      <c r="E133" s="202">
        <f t="shared" si="6"/>
        <v>11761</v>
      </c>
      <c r="F133" s="201">
        <f t="shared" si="7"/>
        <v>8232.6999999999989</v>
      </c>
      <c r="G133" s="192"/>
      <c r="H133" s="192"/>
      <c r="I133" s="192"/>
      <c r="J133" s="192"/>
    </row>
    <row r="134" spans="2:10" s="191" customFormat="1" x14ac:dyDescent="0.3">
      <c r="B134" s="200"/>
      <c r="C134" s="206" t="s">
        <v>627</v>
      </c>
      <c r="D134" s="216">
        <v>201.29999999999998</v>
      </c>
      <c r="E134" s="205">
        <f t="shared" si="6"/>
        <v>19123.5</v>
      </c>
      <c r="F134" s="204">
        <f t="shared" si="7"/>
        <v>13386.449999999999</v>
      </c>
      <c r="G134" s="192"/>
      <c r="H134" s="192"/>
      <c r="I134" s="192"/>
      <c r="J134" s="192"/>
    </row>
    <row r="135" spans="2:10" s="191" customFormat="1" x14ac:dyDescent="0.3">
      <c r="B135" s="200"/>
      <c r="C135" s="203" t="s">
        <v>626</v>
      </c>
      <c r="D135" s="219">
        <v>265.8</v>
      </c>
      <c r="E135" s="202">
        <f t="shared" si="6"/>
        <v>25251</v>
      </c>
      <c r="F135" s="201">
        <f t="shared" si="7"/>
        <v>17675.699999999997</v>
      </c>
      <c r="G135" s="192"/>
      <c r="H135" s="192"/>
      <c r="I135" s="192"/>
      <c r="J135" s="192"/>
    </row>
    <row r="136" spans="2:10" s="191" customFormat="1" x14ac:dyDescent="0.3">
      <c r="B136" s="200"/>
      <c r="C136" s="206" t="s">
        <v>625</v>
      </c>
      <c r="D136" s="216">
        <v>388.8</v>
      </c>
      <c r="E136" s="205">
        <f t="shared" si="6"/>
        <v>36936</v>
      </c>
      <c r="F136" s="204">
        <f t="shared" si="7"/>
        <v>25855.199999999997</v>
      </c>
      <c r="G136" s="192"/>
      <c r="H136" s="192"/>
      <c r="I136" s="192"/>
      <c r="J136" s="192"/>
    </row>
    <row r="137" spans="2:10" s="191" customFormat="1" ht="19.5" thickBot="1" x14ac:dyDescent="0.35">
      <c r="B137" s="196"/>
      <c r="C137" s="232" t="s">
        <v>624</v>
      </c>
      <c r="D137" s="231">
        <v>458.6</v>
      </c>
      <c r="E137" s="230">
        <f t="shared" si="6"/>
        <v>43567</v>
      </c>
      <c r="F137" s="229">
        <f t="shared" si="7"/>
        <v>30496.899999999998</v>
      </c>
      <c r="G137" s="192"/>
      <c r="H137" s="192"/>
      <c r="I137" s="192"/>
      <c r="J137" s="192"/>
    </row>
    <row r="138" spans="2:10" s="210" customFormat="1" ht="38.25" customHeight="1" thickBot="1" x14ac:dyDescent="0.35">
      <c r="B138" s="222"/>
      <c r="C138" s="795" t="s">
        <v>623</v>
      </c>
      <c r="D138" s="796"/>
      <c r="E138" s="796"/>
      <c r="F138" s="797"/>
      <c r="G138" s="211"/>
      <c r="H138" s="211"/>
      <c r="I138" s="211"/>
      <c r="J138" s="211"/>
    </row>
    <row r="139" spans="2:10" s="191" customFormat="1" ht="57" thickBot="1" x14ac:dyDescent="0.35">
      <c r="B139" s="218"/>
      <c r="C139" s="209" t="s">
        <v>27</v>
      </c>
      <c r="D139" s="221" t="s">
        <v>396</v>
      </c>
      <c r="E139" s="208" t="s">
        <v>384</v>
      </c>
      <c r="F139" s="207" t="s">
        <v>383</v>
      </c>
      <c r="G139" s="192"/>
      <c r="H139" s="192"/>
      <c r="I139" s="192"/>
      <c r="J139" s="192"/>
    </row>
    <row r="140" spans="2:10" s="191" customFormat="1" x14ac:dyDescent="0.3">
      <c r="B140" s="218"/>
      <c r="C140" s="206" t="s">
        <v>622</v>
      </c>
      <c r="D140" s="216">
        <v>5.6999999999999993</v>
      </c>
      <c r="E140" s="205">
        <f t="shared" ref="E140:E175" si="8">D140*$E$3</f>
        <v>541.49999999999989</v>
      </c>
      <c r="F140" s="204">
        <f t="shared" ref="F140:F175" si="9">D140*$E$3*(1-$G$3)</f>
        <v>379.0499999999999</v>
      </c>
      <c r="G140" s="192"/>
      <c r="H140" s="192"/>
      <c r="I140" s="192"/>
      <c r="J140" s="192"/>
    </row>
    <row r="141" spans="2:10" s="191" customFormat="1" x14ac:dyDescent="0.3">
      <c r="B141" s="218"/>
      <c r="C141" s="203" t="s">
        <v>621</v>
      </c>
      <c r="D141" s="219">
        <v>10.799999999999999</v>
      </c>
      <c r="E141" s="202">
        <f t="shared" si="8"/>
        <v>1026</v>
      </c>
      <c r="F141" s="201">
        <f t="shared" si="9"/>
        <v>718.19999999999993</v>
      </c>
      <c r="G141" s="192"/>
      <c r="H141" s="192"/>
      <c r="I141" s="192"/>
      <c r="J141" s="192"/>
    </row>
    <row r="142" spans="2:10" s="191" customFormat="1" x14ac:dyDescent="0.3">
      <c r="B142" s="218"/>
      <c r="C142" s="206" t="s">
        <v>620</v>
      </c>
      <c r="D142" s="216">
        <v>12.5</v>
      </c>
      <c r="E142" s="205">
        <f t="shared" si="8"/>
        <v>1187.5</v>
      </c>
      <c r="F142" s="204">
        <f t="shared" si="9"/>
        <v>831.25</v>
      </c>
      <c r="G142" s="192"/>
      <c r="H142" s="192"/>
      <c r="I142" s="192"/>
      <c r="J142" s="192"/>
    </row>
    <row r="143" spans="2:10" s="191" customFormat="1" x14ac:dyDescent="0.3">
      <c r="B143" s="218"/>
      <c r="C143" s="203" t="s">
        <v>619</v>
      </c>
      <c r="D143" s="219">
        <v>15.5</v>
      </c>
      <c r="E143" s="202">
        <f t="shared" si="8"/>
        <v>1472.5</v>
      </c>
      <c r="F143" s="201">
        <f t="shared" si="9"/>
        <v>1030.75</v>
      </c>
      <c r="G143" s="192"/>
      <c r="H143" s="192"/>
      <c r="I143" s="192"/>
      <c r="J143" s="192"/>
    </row>
    <row r="144" spans="2:10" s="191" customFormat="1" x14ac:dyDescent="0.3">
      <c r="B144" s="218"/>
      <c r="C144" s="206" t="s">
        <v>618</v>
      </c>
      <c r="D144" s="216">
        <v>15.6</v>
      </c>
      <c r="E144" s="205">
        <f t="shared" si="8"/>
        <v>1482</v>
      </c>
      <c r="F144" s="204">
        <f t="shared" si="9"/>
        <v>1037.3999999999999</v>
      </c>
      <c r="G144" s="192"/>
      <c r="H144" s="192"/>
      <c r="I144" s="192"/>
      <c r="J144" s="192"/>
    </row>
    <row r="145" spans="2:10" s="191" customFormat="1" x14ac:dyDescent="0.3">
      <c r="B145" s="218"/>
      <c r="C145" s="203" t="s">
        <v>617</v>
      </c>
      <c r="D145" s="219">
        <v>28.900000000000002</v>
      </c>
      <c r="E145" s="202">
        <f t="shared" si="8"/>
        <v>2745.5</v>
      </c>
      <c r="F145" s="201">
        <f t="shared" si="9"/>
        <v>1921.85</v>
      </c>
      <c r="G145" s="192"/>
      <c r="H145" s="192"/>
      <c r="I145" s="192"/>
      <c r="J145" s="192"/>
    </row>
    <row r="146" spans="2:10" s="191" customFormat="1" x14ac:dyDescent="0.3">
      <c r="B146" s="218"/>
      <c r="C146" s="206" t="s">
        <v>616</v>
      </c>
      <c r="D146" s="216">
        <v>30.1</v>
      </c>
      <c r="E146" s="205">
        <f t="shared" si="8"/>
        <v>2859.5</v>
      </c>
      <c r="F146" s="204">
        <f t="shared" si="9"/>
        <v>2001.6499999999999</v>
      </c>
      <c r="G146" s="192"/>
      <c r="H146" s="192"/>
      <c r="I146" s="192"/>
      <c r="J146" s="192"/>
    </row>
    <row r="147" spans="2:10" s="191" customFormat="1" x14ac:dyDescent="0.3">
      <c r="B147" s="218"/>
      <c r="C147" s="203" t="s">
        <v>615</v>
      </c>
      <c r="D147" s="219">
        <v>35</v>
      </c>
      <c r="E147" s="202">
        <f t="shared" si="8"/>
        <v>3325</v>
      </c>
      <c r="F147" s="201">
        <f t="shared" si="9"/>
        <v>2327.5</v>
      </c>
      <c r="G147" s="192"/>
      <c r="H147" s="192"/>
      <c r="I147" s="192"/>
      <c r="J147" s="192"/>
    </row>
    <row r="148" spans="2:10" s="191" customFormat="1" x14ac:dyDescent="0.3">
      <c r="B148" s="218"/>
      <c r="C148" s="206" t="s">
        <v>614</v>
      </c>
      <c r="D148" s="216">
        <v>55.800000000000004</v>
      </c>
      <c r="E148" s="205">
        <f t="shared" si="8"/>
        <v>5301</v>
      </c>
      <c r="F148" s="204">
        <f t="shared" si="9"/>
        <v>3710.7</v>
      </c>
      <c r="G148" s="192"/>
      <c r="H148" s="192"/>
      <c r="I148" s="192"/>
      <c r="J148" s="192"/>
    </row>
    <row r="149" spans="2:10" s="191" customFormat="1" x14ac:dyDescent="0.3">
      <c r="B149" s="218"/>
      <c r="C149" s="203" t="s">
        <v>613</v>
      </c>
      <c r="D149" s="219">
        <v>81.699999999999989</v>
      </c>
      <c r="E149" s="202">
        <f t="shared" si="8"/>
        <v>7761.4999999999991</v>
      </c>
      <c r="F149" s="201">
        <f t="shared" si="9"/>
        <v>5433.0499999999993</v>
      </c>
      <c r="G149" s="192"/>
      <c r="H149" s="192"/>
      <c r="I149" s="192"/>
      <c r="J149" s="192"/>
    </row>
    <row r="150" spans="2:10" s="191" customFormat="1" x14ac:dyDescent="0.3">
      <c r="B150" s="218"/>
      <c r="C150" s="206" t="s">
        <v>612</v>
      </c>
      <c r="D150" s="216">
        <v>142.5</v>
      </c>
      <c r="E150" s="205">
        <f t="shared" si="8"/>
        <v>13537.5</v>
      </c>
      <c r="F150" s="204">
        <f t="shared" si="9"/>
        <v>9476.25</v>
      </c>
      <c r="G150" s="192"/>
      <c r="H150" s="192"/>
      <c r="I150" s="192"/>
      <c r="J150" s="192"/>
    </row>
    <row r="151" spans="2:10" s="191" customFormat="1" x14ac:dyDescent="0.3">
      <c r="B151" s="218"/>
      <c r="C151" s="203" t="s">
        <v>611</v>
      </c>
      <c r="D151" s="219">
        <v>178.4</v>
      </c>
      <c r="E151" s="202">
        <f t="shared" si="8"/>
        <v>16948</v>
      </c>
      <c r="F151" s="201">
        <f t="shared" si="9"/>
        <v>11863.599999999999</v>
      </c>
      <c r="G151" s="192"/>
      <c r="H151" s="192"/>
      <c r="I151" s="192"/>
      <c r="J151" s="192"/>
    </row>
    <row r="152" spans="2:10" s="191" customFormat="1" x14ac:dyDescent="0.3">
      <c r="B152" s="218"/>
      <c r="C152" s="206" t="s">
        <v>610</v>
      </c>
      <c r="D152" s="216">
        <v>321.10000000000002</v>
      </c>
      <c r="E152" s="205">
        <f t="shared" si="8"/>
        <v>30504.500000000004</v>
      </c>
      <c r="F152" s="204">
        <f t="shared" si="9"/>
        <v>21353.15</v>
      </c>
      <c r="G152" s="192"/>
      <c r="H152" s="192"/>
      <c r="I152" s="192"/>
      <c r="J152" s="192"/>
    </row>
    <row r="153" spans="2:10" s="191" customFormat="1" x14ac:dyDescent="0.3">
      <c r="B153" s="218"/>
      <c r="C153" s="203" t="s">
        <v>609</v>
      </c>
      <c r="D153" s="219">
        <v>496.5</v>
      </c>
      <c r="E153" s="202">
        <f t="shared" si="8"/>
        <v>47167.5</v>
      </c>
      <c r="F153" s="201">
        <f t="shared" si="9"/>
        <v>33017.25</v>
      </c>
      <c r="G153" s="192"/>
      <c r="H153" s="192"/>
      <c r="I153" s="192"/>
      <c r="J153" s="192"/>
    </row>
    <row r="154" spans="2:10" s="191" customFormat="1" x14ac:dyDescent="0.3">
      <c r="B154" s="218"/>
      <c r="C154" s="206" t="s">
        <v>608</v>
      </c>
      <c r="D154" s="216">
        <v>712.4</v>
      </c>
      <c r="E154" s="205">
        <f t="shared" si="8"/>
        <v>67678</v>
      </c>
      <c r="F154" s="204">
        <f t="shared" si="9"/>
        <v>47374.6</v>
      </c>
      <c r="G154" s="192"/>
      <c r="H154" s="192"/>
      <c r="I154" s="192"/>
      <c r="J154" s="192"/>
    </row>
    <row r="155" spans="2:10" s="191" customFormat="1" x14ac:dyDescent="0.3">
      <c r="B155" s="218"/>
      <c r="C155" s="203" t="s">
        <v>607</v>
      </c>
      <c r="D155" s="219">
        <v>5.8</v>
      </c>
      <c r="E155" s="202">
        <f t="shared" si="8"/>
        <v>551</v>
      </c>
      <c r="F155" s="201">
        <f t="shared" si="9"/>
        <v>385.7</v>
      </c>
      <c r="G155" s="192"/>
      <c r="H155" s="192"/>
      <c r="I155" s="192"/>
      <c r="J155" s="192"/>
    </row>
    <row r="156" spans="2:10" s="191" customFormat="1" x14ac:dyDescent="0.3">
      <c r="B156" s="218"/>
      <c r="C156" s="206" t="s">
        <v>606</v>
      </c>
      <c r="D156" s="216">
        <v>8.1</v>
      </c>
      <c r="E156" s="205">
        <f t="shared" si="8"/>
        <v>769.5</v>
      </c>
      <c r="F156" s="204">
        <f t="shared" si="9"/>
        <v>538.65</v>
      </c>
      <c r="G156" s="192"/>
      <c r="H156" s="192"/>
      <c r="I156" s="192"/>
      <c r="J156" s="192"/>
    </row>
    <row r="157" spans="2:10" s="191" customFormat="1" x14ac:dyDescent="0.3">
      <c r="B157" s="218"/>
      <c r="C157" s="203" t="s">
        <v>605</v>
      </c>
      <c r="D157" s="219">
        <v>9.6999999999999993</v>
      </c>
      <c r="E157" s="202">
        <f t="shared" si="8"/>
        <v>921.49999999999989</v>
      </c>
      <c r="F157" s="201">
        <f t="shared" si="9"/>
        <v>645.04999999999984</v>
      </c>
      <c r="G157" s="192"/>
      <c r="H157" s="192"/>
      <c r="I157" s="192"/>
      <c r="J157" s="192"/>
    </row>
    <row r="158" spans="2:10" s="191" customFormat="1" x14ac:dyDescent="0.3">
      <c r="B158" s="218"/>
      <c r="C158" s="206" t="s">
        <v>604</v>
      </c>
      <c r="D158" s="216">
        <v>11.799999999999999</v>
      </c>
      <c r="E158" s="205">
        <f t="shared" si="8"/>
        <v>1121</v>
      </c>
      <c r="F158" s="204">
        <f t="shared" si="9"/>
        <v>784.69999999999993</v>
      </c>
      <c r="G158" s="192"/>
      <c r="H158" s="192"/>
      <c r="I158" s="192"/>
      <c r="J158" s="192"/>
    </row>
    <row r="159" spans="2:10" s="191" customFormat="1" x14ac:dyDescent="0.3">
      <c r="B159" s="218"/>
      <c r="C159" s="203" t="s">
        <v>603</v>
      </c>
      <c r="D159" s="219">
        <v>14.7</v>
      </c>
      <c r="E159" s="202">
        <f t="shared" si="8"/>
        <v>1396.5</v>
      </c>
      <c r="F159" s="201">
        <f t="shared" si="9"/>
        <v>977.55</v>
      </c>
      <c r="G159" s="192"/>
      <c r="H159" s="192"/>
      <c r="I159" s="192"/>
      <c r="J159" s="192"/>
    </row>
    <row r="160" spans="2:10" s="191" customFormat="1" x14ac:dyDescent="0.3">
      <c r="B160" s="218"/>
      <c r="C160" s="206" t="s">
        <v>602</v>
      </c>
      <c r="D160" s="216">
        <v>15.299999999999999</v>
      </c>
      <c r="E160" s="205">
        <f t="shared" si="8"/>
        <v>1453.5</v>
      </c>
      <c r="F160" s="204">
        <f t="shared" si="9"/>
        <v>1017.4499999999999</v>
      </c>
      <c r="G160" s="192"/>
      <c r="H160" s="192"/>
      <c r="I160" s="192"/>
      <c r="J160" s="192"/>
    </row>
    <row r="161" spans="2:10" s="191" customFormat="1" x14ac:dyDescent="0.3">
      <c r="B161" s="218"/>
      <c r="C161" s="203" t="s">
        <v>601</v>
      </c>
      <c r="D161" s="219">
        <v>28.5</v>
      </c>
      <c r="E161" s="202">
        <f t="shared" si="8"/>
        <v>2707.5</v>
      </c>
      <c r="F161" s="201">
        <f t="shared" si="9"/>
        <v>1895.2499999999998</v>
      </c>
      <c r="G161" s="192"/>
      <c r="H161" s="192"/>
      <c r="I161" s="192"/>
      <c r="J161" s="192"/>
    </row>
    <row r="162" spans="2:10" s="191" customFormat="1" x14ac:dyDescent="0.3">
      <c r="B162" s="218"/>
      <c r="C162" s="206" t="s">
        <v>600</v>
      </c>
      <c r="D162" s="216">
        <v>30.700000000000003</v>
      </c>
      <c r="E162" s="205">
        <f t="shared" si="8"/>
        <v>2916.5000000000005</v>
      </c>
      <c r="F162" s="204">
        <f t="shared" si="9"/>
        <v>2041.5500000000002</v>
      </c>
      <c r="G162" s="192"/>
      <c r="H162" s="192"/>
      <c r="I162" s="192"/>
      <c r="J162" s="192"/>
    </row>
    <row r="163" spans="2:10" s="191" customFormat="1" x14ac:dyDescent="0.3">
      <c r="B163" s="218"/>
      <c r="C163" s="203" t="s">
        <v>599</v>
      </c>
      <c r="D163" s="219">
        <v>34.700000000000003</v>
      </c>
      <c r="E163" s="202">
        <f t="shared" si="8"/>
        <v>3296.5000000000005</v>
      </c>
      <c r="F163" s="201">
        <f t="shared" si="9"/>
        <v>2307.5500000000002</v>
      </c>
      <c r="G163" s="192"/>
      <c r="H163" s="192"/>
      <c r="I163" s="192"/>
      <c r="J163" s="192"/>
    </row>
    <row r="164" spans="2:10" s="191" customFormat="1" x14ac:dyDescent="0.3">
      <c r="B164" s="218"/>
      <c r="C164" s="206" t="s">
        <v>598</v>
      </c>
      <c r="D164" s="216">
        <v>60</v>
      </c>
      <c r="E164" s="205">
        <f t="shared" si="8"/>
        <v>5700</v>
      </c>
      <c r="F164" s="204">
        <f t="shared" si="9"/>
        <v>3989.9999999999995</v>
      </c>
      <c r="G164" s="192"/>
      <c r="H164" s="192"/>
      <c r="I164" s="192"/>
      <c r="J164" s="192"/>
    </row>
    <row r="165" spans="2:10" s="191" customFormat="1" x14ac:dyDescent="0.3">
      <c r="B165" s="218"/>
      <c r="C165" s="203" t="s">
        <v>597</v>
      </c>
      <c r="D165" s="219">
        <v>90.6</v>
      </c>
      <c r="E165" s="202">
        <f t="shared" si="8"/>
        <v>8607</v>
      </c>
      <c r="F165" s="201">
        <f t="shared" si="9"/>
        <v>6024.9</v>
      </c>
      <c r="G165" s="192"/>
      <c r="H165" s="192"/>
      <c r="I165" s="192"/>
      <c r="J165" s="192"/>
    </row>
    <row r="166" spans="2:10" s="191" customFormat="1" x14ac:dyDescent="0.3">
      <c r="B166" s="218"/>
      <c r="C166" s="206" t="s">
        <v>596</v>
      </c>
      <c r="D166" s="216">
        <v>81.399999999999991</v>
      </c>
      <c r="E166" s="205">
        <f t="shared" si="8"/>
        <v>7732.9999999999991</v>
      </c>
      <c r="F166" s="204">
        <f t="shared" si="9"/>
        <v>5413.0999999999995</v>
      </c>
      <c r="G166" s="192"/>
      <c r="H166" s="192"/>
      <c r="I166" s="192"/>
      <c r="J166" s="192"/>
    </row>
    <row r="167" spans="2:10" s="191" customFormat="1" x14ac:dyDescent="0.3">
      <c r="B167" s="218"/>
      <c r="C167" s="203" t="s">
        <v>595</v>
      </c>
      <c r="D167" s="219">
        <v>149.29999999999998</v>
      </c>
      <c r="E167" s="202">
        <f t="shared" si="8"/>
        <v>14183.499999999998</v>
      </c>
      <c r="F167" s="201">
        <f t="shared" si="9"/>
        <v>9928.4499999999989</v>
      </c>
      <c r="G167" s="192"/>
      <c r="H167" s="192"/>
      <c r="I167" s="192"/>
      <c r="J167" s="192"/>
    </row>
    <row r="168" spans="2:10" s="191" customFormat="1" x14ac:dyDescent="0.3">
      <c r="B168" s="218"/>
      <c r="C168" s="206" t="s">
        <v>594</v>
      </c>
      <c r="D168" s="216">
        <v>156.6</v>
      </c>
      <c r="E168" s="205">
        <f t="shared" si="8"/>
        <v>14877</v>
      </c>
      <c r="F168" s="204">
        <f t="shared" si="9"/>
        <v>10413.9</v>
      </c>
      <c r="G168" s="192"/>
      <c r="H168" s="192"/>
      <c r="I168" s="192"/>
      <c r="J168" s="192"/>
    </row>
    <row r="169" spans="2:10" s="191" customFormat="1" x14ac:dyDescent="0.3">
      <c r="B169" s="218"/>
      <c r="C169" s="203" t="s">
        <v>593</v>
      </c>
      <c r="D169" s="219">
        <v>338.5</v>
      </c>
      <c r="E169" s="202">
        <f t="shared" si="8"/>
        <v>32157.5</v>
      </c>
      <c r="F169" s="201">
        <f t="shared" si="9"/>
        <v>22510.25</v>
      </c>
      <c r="G169" s="192"/>
      <c r="H169" s="192"/>
      <c r="I169" s="192"/>
      <c r="J169" s="192"/>
    </row>
    <row r="170" spans="2:10" s="191" customFormat="1" x14ac:dyDescent="0.3">
      <c r="B170" s="218"/>
      <c r="C170" s="206" t="s">
        <v>592</v>
      </c>
      <c r="D170" s="216">
        <v>534.30000000000007</v>
      </c>
      <c r="E170" s="205">
        <f t="shared" si="8"/>
        <v>50758.500000000007</v>
      </c>
      <c r="F170" s="204">
        <f t="shared" si="9"/>
        <v>35530.950000000004</v>
      </c>
      <c r="G170" s="192"/>
      <c r="H170" s="192"/>
      <c r="I170" s="192"/>
      <c r="J170" s="192"/>
    </row>
    <row r="171" spans="2:10" s="191" customFormat="1" x14ac:dyDescent="0.3">
      <c r="B171" s="218"/>
      <c r="C171" s="203" t="s">
        <v>591</v>
      </c>
      <c r="D171" s="219">
        <v>725.6</v>
      </c>
      <c r="E171" s="202">
        <f t="shared" si="8"/>
        <v>68932</v>
      </c>
      <c r="F171" s="201">
        <f t="shared" si="9"/>
        <v>48252.399999999994</v>
      </c>
      <c r="G171" s="192"/>
      <c r="H171" s="192"/>
      <c r="I171" s="192"/>
      <c r="J171" s="192"/>
    </row>
    <row r="172" spans="2:10" s="191" customFormat="1" x14ac:dyDescent="0.3">
      <c r="B172" s="218"/>
      <c r="C172" s="206" t="s">
        <v>590</v>
      </c>
      <c r="D172" s="216">
        <v>37.6</v>
      </c>
      <c r="E172" s="205">
        <f t="shared" si="8"/>
        <v>3572</v>
      </c>
      <c r="F172" s="204">
        <f t="shared" si="9"/>
        <v>2500.3999999999996</v>
      </c>
      <c r="G172" s="192"/>
      <c r="H172" s="192"/>
      <c r="I172" s="192"/>
      <c r="J172" s="192"/>
    </row>
    <row r="173" spans="2:10" s="191" customFormat="1" x14ac:dyDescent="0.3">
      <c r="B173" s="218"/>
      <c r="C173" s="203" t="s">
        <v>589</v>
      </c>
      <c r="D173" s="219">
        <v>40.4</v>
      </c>
      <c r="E173" s="202">
        <f t="shared" si="8"/>
        <v>3838</v>
      </c>
      <c r="F173" s="201">
        <f t="shared" si="9"/>
        <v>2686.6</v>
      </c>
      <c r="G173" s="192"/>
      <c r="H173" s="192"/>
      <c r="I173" s="192"/>
      <c r="J173" s="192"/>
    </row>
    <row r="174" spans="2:10" s="191" customFormat="1" x14ac:dyDescent="0.3">
      <c r="B174" s="218"/>
      <c r="C174" s="206" t="s">
        <v>588</v>
      </c>
      <c r="D174" s="216">
        <v>54.9</v>
      </c>
      <c r="E174" s="205">
        <f t="shared" si="8"/>
        <v>5215.5</v>
      </c>
      <c r="F174" s="204">
        <f t="shared" si="9"/>
        <v>3650.85</v>
      </c>
      <c r="G174" s="192"/>
      <c r="H174" s="192"/>
      <c r="I174" s="192"/>
      <c r="J174" s="192"/>
    </row>
    <row r="175" spans="2:10" s="191" customFormat="1" ht="19.5" thickBot="1" x14ac:dyDescent="0.35">
      <c r="B175" s="215"/>
      <c r="C175" s="232" t="s">
        <v>587</v>
      </c>
      <c r="D175" s="231">
        <v>134.19999999999999</v>
      </c>
      <c r="E175" s="230">
        <f t="shared" si="8"/>
        <v>12748.999999999998</v>
      </c>
      <c r="F175" s="229">
        <f t="shared" si="9"/>
        <v>8924.2999999999975</v>
      </c>
      <c r="G175" s="192"/>
      <c r="H175" s="192"/>
      <c r="I175" s="192"/>
      <c r="J175" s="192"/>
    </row>
    <row r="176" spans="2:10" s="210" customFormat="1" ht="38.25" customHeight="1" thickBot="1" x14ac:dyDescent="0.35">
      <c r="B176" s="222"/>
      <c r="C176" s="795" t="s">
        <v>586</v>
      </c>
      <c r="D176" s="796"/>
      <c r="E176" s="796"/>
      <c r="F176" s="797"/>
      <c r="G176" s="211"/>
      <c r="H176" s="211"/>
      <c r="I176" s="211"/>
      <c r="J176" s="211"/>
    </row>
    <row r="177" spans="2:10" s="191" customFormat="1" ht="57" thickBot="1" x14ac:dyDescent="0.35">
      <c r="B177" s="218"/>
      <c r="C177" s="209" t="s">
        <v>27</v>
      </c>
      <c r="D177" s="221" t="s">
        <v>396</v>
      </c>
      <c r="E177" s="208" t="s">
        <v>384</v>
      </c>
      <c r="F177" s="207" t="s">
        <v>383</v>
      </c>
      <c r="G177" s="192"/>
      <c r="H177" s="192"/>
      <c r="I177" s="192"/>
      <c r="J177" s="192"/>
    </row>
    <row r="178" spans="2:10" s="191" customFormat="1" x14ac:dyDescent="0.3">
      <c r="B178" s="218"/>
      <c r="C178" s="206" t="s">
        <v>585</v>
      </c>
      <c r="D178" s="216">
        <v>30</v>
      </c>
      <c r="E178" s="205">
        <f t="shared" ref="E178:E209" si="10">D178*$E$3</f>
        <v>2850</v>
      </c>
      <c r="F178" s="204">
        <f t="shared" ref="F178:F209" si="11">D178*$E$3*(1-$G$3)</f>
        <v>1994.9999999999998</v>
      </c>
      <c r="G178" s="192"/>
      <c r="H178" s="192"/>
      <c r="I178" s="192"/>
      <c r="J178" s="192"/>
    </row>
    <row r="179" spans="2:10" s="191" customFormat="1" x14ac:dyDescent="0.3">
      <c r="B179" s="218"/>
      <c r="C179" s="203" t="s">
        <v>584</v>
      </c>
      <c r="D179" s="219">
        <v>30</v>
      </c>
      <c r="E179" s="202">
        <f t="shared" si="10"/>
        <v>2850</v>
      </c>
      <c r="F179" s="201">
        <f t="shared" si="11"/>
        <v>1994.9999999999998</v>
      </c>
      <c r="G179" s="192"/>
      <c r="H179" s="192"/>
      <c r="I179" s="192"/>
      <c r="J179" s="192"/>
    </row>
    <row r="180" spans="2:10" s="191" customFormat="1" x14ac:dyDescent="0.3">
      <c r="B180" s="218"/>
      <c r="C180" s="206" t="s">
        <v>583</v>
      </c>
      <c r="D180" s="216">
        <v>30</v>
      </c>
      <c r="E180" s="205">
        <f t="shared" si="10"/>
        <v>2850</v>
      </c>
      <c r="F180" s="204">
        <f t="shared" si="11"/>
        <v>1994.9999999999998</v>
      </c>
      <c r="G180" s="192"/>
      <c r="H180" s="192"/>
      <c r="I180" s="192"/>
      <c r="J180" s="192"/>
    </row>
    <row r="181" spans="2:10" s="191" customFormat="1" x14ac:dyDescent="0.3">
      <c r="B181" s="218"/>
      <c r="C181" s="203" t="s">
        <v>582</v>
      </c>
      <c r="D181" s="219">
        <v>38.1</v>
      </c>
      <c r="E181" s="202">
        <f t="shared" si="10"/>
        <v>3619.5</v>
      </c>
      <c r="F181" s="201">
        <f t="shared" si="11"/>
        <v>2533.6499999999996</v>
      </c>
      <c r="G181" s="192"/>
      <c r="H181" s="192"/>
      <c r="I181" s="192"/>
      <c r="J181" s="192"/>
    </row>
    <row r="182" spans="2:10" s="191" customFormat="1" x14ac:dyDescent="0.3">
      <c r="B182" s="218"/>
      <c r="C182" s="206" t="s">
        <v>581</v>
      </c>
      <c r="D182" s="216">
        <v>38.1</v>
      </c>
      <c r="E182" s="205">
        <f t="shared" si="10"/>
        <v>3619.5</v>
      </c>
      <c r="F182" s="204">
        <f t="shared" si="11"/>
        <v>2533.6499999999996</v>
      </c>
      <c r="G182" s="192"/>
      <c r="H182" s="192"/>
      <c r="I182" s="192"/>
      <c r="J182" s="192"/>
    </row>
    <row r="183" spans="2:10" s="191" customFormat="1" x14ac:dyDescent="0.3">
      <c r="B183" s="218"/>
      <c r="C183" s="203" t="s">
        <v>580</v>
      </c>
      <c r="D183" s="219">
        <v>38.1</v>
      </c>
      <c r="E183" s="202">
        <f t="shared" si="10"/>
        <v>3619.5</v>
      </c>
      <c r="F183" s="201">
        <f t="shared" si="11"/>
        <v>2533.6499999999996</v>
      </c>
      <c r="G183" s="192"/>
      <c r="H183" s="192"/>
      <c r="I183" s="192"/>
      <c r="J183" s="192"/>
    </row>
    <row r="184" spans="2:10" s="191" customFormat="1" x14ac:dyDescent="0.3">
      <c r="B184" s="218"/>
      <c r="C184" s="206" t="s">
        <v>579</v>
      </c>
      <c r="D184" s="216">
        <v>36.800000000000004</v>
      </c>
      <c r="E184" s="205">
        <f t="shared" si="10"/>
        <v>3496.0000000000005</v>
      </c>
      <c r="F184" s="204">
        <f t="shared" si="11"/>
        <v>2447.2000000000003</v>
      </c>
      <c r="G184" s="192"/>
      <c r="H184" s="192"/>
      <c r="I184" s="192"/>
      <c r="J184" s="192"/>
    </row>
    <row r="185" spans="2:10" s="191" customFormat="1" x14ac:dyDescent="0.3">
      <c r="B185" s="218"/>
      <c r="C185" s="203" t="s">
        <v>578</v>
      </c>
      <c r="D185" s="219">
        <v>36.800000000000004</v>
      </c>
      <c r="E185" s="202">
        <f t="shared" si="10"/>
        <v>3496.0000000000005</v>
      </c>
      <c r="F185" s="201">
        <f t="shared" si="11"/>
        <v>2447.2000000000003</v>
      </c>
      <c r="G185" s="192"/>
      <c r="H185" s="192"/>
      <c r="I185" s="192"/>
      <c r="J185" s="192"/>
    </row>
    <row r="186" spans="2:10" s="191" customFormat="1" x14ac:dyDescent="0.3">
      <c r="B186" s="218"/>
      <c r="C186" s="206" t="s">
        <v>577</v>
      </c>
      <c r="D186" s="216">
        <v>36.800000000000004</v>
      </c>
      <c r="E186" s="205">
        <f t="shared" si="10"/>
        <v>3496.0000000000005</v>
      </c>
      <c r="F186" s="204">
        <f t="shared" si="11"/>
        <v>2447.2000000000003</v>
      </c>
      <c r="G186" s="192"/>
      <c r="H186" s="192"/>
      <c r="I186" s="192"/>
      <c r="J186" s="192"/>
    </row>
    <row r="187" spans="2:10" s="191" customFormat="1" x14ac:dyDescent="0.3">
      <c r="B187" s="218"/>
      <c r="C187" s="203" t="s">
        <v>576</v>
      </c>
      <c r="D187" s="219">
        <v>36.800000000000004</v>
      </c>
      <c r="E187" s="202">
        <f t="shared" si="10"/>
        <v>3496.0000000000005</v>
      </c>
      <c r="F187" s="201">
        <f t="shared" si="11"/>
        <v>2447.2000000000003</v>
      </c>
      <c r="G187" s="192"/>
      <c r="H187" s="192"/>
      <c r="I187" s="192"/>
      <c r="J187" s="192"/>
    </row>
    <row r="188" spans="2:10" s="191" customFormat="1" x14ac:dyDescent="0.3">
      <c r="B188" s="218"/>
      <c r="C188" s="206" t="s">
        <v>575</v>
      </c>
      <c r="D188" s="216">
        <v>37.4</v>
      </c>
      <c r="E188" s="205">
        <f t="shared" si="10"/>
        <v>3553</v>
      </c>
      <c r="F188" s="204">
        <f t="shared" si="11"/>
        <v>2487.1</v>
      </c>
      <c r="G188" s="192"/>
      <c r="H188" s="192"/>
      <c r="I188" s="192"/>
      <c r="J188" s="192"/>
    </row>
    <row r="189" spans="2:10" s="191" customFormat="1" x14ac:dyDescent="0.3">
      <c r="B189" s="218"/>
      <c r="C189" s="203" t="s">
        <v>574</v>
      </c>
      <c r="D189" s="219">
        <v>37.4</v>
      </c>
      <c r="E189" s="202">
        <f t="shared" si="10"/>
        <v>3553</v>
      </c>
      <c r="F189" s="201">
        <f t="shared" si="11"/>
        <v>2487.1</v>
      </c>
      <c r="G189" s="192"/>
      <c r="H189" s="192"/>
      <c r="I189" s="192"/>
      <c r="J189" s="192"/>
    </row>
    <row r="190" spans="2:10" s="191" customFormat="1" x14ac:dyDescent="0.3">
      <c r="B190" s="218"/>
      <c r="C190" s="206" t="s">
        <v>573</v>
      </c>
      <c r="D190" s="216">
        <v>40.800000000000004</v>
      </c>
      <c r="E190" s="205">
        <f t="shared" si="10"/>
        <v>3876.0000000000005</v>
      </c>
      <c r="F190" s="204">
        <f t="shared" si="11"/>
        <v>2713.2000000000003</v>
      </c>
      <c r="G190" s="192"/>
      <c r="H190" s="192"/>
      <c r="I190" s="192"/>
      <c r="J190" s="192"/>
    </row>
    <row r="191" spans="2:10" s="191" customFormat="1" x14ac:dyDescent="0.3">
      <c r="B191" s="218"/>
      <c r="C191" s="203" t="s">
        <v>572</v>
      </c>
      <c r="D191" s="219">
        <v>40.800000000000004</v>
      </c>
      <c r="E191" s="202">
        <f t="shared" si="10"/>
        <v>3876.0000000000005</v>
      </c>
      <c r="F191" s="201">
        <f t="shared" si="11"/>
        <v>2713.2000000000003</v>
      </c>
      <c r="G191" s="192"/>
      <c r="H191" s="192"/>
      <c r="I191" s="192"/>
      <c r="J191" s="192"/>
    </row>
    <row r="192" spans="2:10" s="191" customFormat="1" x14ac:dyDescent="0.3">
      <c r="B192" s="218"/>
      <c r="C192" s="206" t="s">
        <v>571</v>
      </c>
      <c r="D192" s="216">
        <v>40.800000000000004</v>
      </c>
      <c r="E192" s="205">
        <f t="shared" si="10"/>
        <v>3876.0000000000005</v>
      </c>
      <c r="F192" s="204">
        <f t="shared" si="11"/>
        <v>2713.2000000000003</v>
      </c>
      <c r="G192" s="192"/>
      <c r="H192" s="192"/>
      <c r="I192" s="192"/>
      <c r="J192" s="192"/>
    </row>
    <row r="193" spans="2:10" s="191" customFormat="1" x14ac:dyDescent="0.3">
      <c r="B193" s="218"/>
      <c r="C193" s="203" t="s">
        <v>570</v>
      </c>
      <c r="D193" s="219">
        <v>40.800000000000004</v>
      </c>
      <c r="E193" s="202">
        <f t="shared" si="10"/>
        <v>3876.0000000000005</v>
      </c>
      <c r="F193" s="201">
        <f t="shared" si="11"/>
        <v>2713.2000000000003</v>
      </c>
      <c r="G193" s="192"/>
      <c r="H193" s="192"/>
      <c r="I193" s="192"/>
      <c r="J193" s="192"/>
    </row>
    <row r="194" spans="2:10" s="191" customFormat="1" x14ac:dyDescent="0.3">
      <c r="B194" s="218"/>
      <c r="C194" s="206" t="s">
        <v>569</v>
      </c>
      <c r="D194" s="216">
        <v>43.7</v>
      </c>
      <c r="E194" s="205">
        <f t="shared" si="10"/>
        <v>4151.5</v>
      </c>
      <c r="F194" s="204">
        <f t="shared" si="11"/>
        <v>2906.0499999999997</v>
      </c>
      <c r="G194" s="192"/>
      <c r="H194" s="192"/>
      <c r="I194" s="192"/>
      <c r="J194" s="192"/>
    </row>
    <row r="195" spans="2:10" s="191" customFormat="1" x14ac:dyDescent="0.3">
      <c r="B195" s="218"/>
      <c r="C195" s="203" t="s">
        <v>568</v>
      </c>
      <c r="D195" s="219">
        <v>43.7</v>
      </c>
      <c r="E195" s="202">
        <f t="shared" si="10"/>
        <v>4151.5</v>
      </c>
      <c r="F195" s="201">
        <f t="shared" si="11"/>
        <v>2906.0499999999997</v>
      </c>
      <c r="G195" s="192"/>
      <c r="H195" s="192"/>
      <c r="I195" s="192"/>
      <c r="J195" s="192"/>
    </row>
    <row r="196" spans="2:10" s="191" customFormat="1" x14ac:dyDescent="0.3">
      <c r="B196" s="218"/>
      <c r="C196" s="206" t="s">
        <v>567</v>
      </c>
      <c r="D196" s="216">
        <v>40</v>
      </c>
      <c r="E196" s="205">
        <f t="shared" si="10"/>
        <v>3800</v>
      </c>
      <c r="F196" s="204">
        <f t="shared" si="11"/>
        <v>2660</v>
      </c>
      <c r="G196" s="192"/>
      <c r="H196" s="192"/>
      <c r="I196" s="192"/>
      <c r="J196" s="192"/>
    </row>
    <row r="197" spans="2:10" s="191" customFormat="1" x14ac:dyDescent="0.3">
      <c r="B197" s="218"/>
      <c r="C197" s="203" t="s">
        <v>566</v>
      </c>
      <c r="D197" s="219">
        <v>40</v>
      </c>
      <c r="E197" s="202">
        <f t="shared" si="10"/>
        <v>3800</v>
      </c>
      <c r="F197" s="201">
        <f t="shared" si="11"/>
        <v>2660</v>
      </c>
      <c r="G197" s="192"/>
      <c r="H197" s="192"/>
      <c r="I197" s="192"/>
      <c r="J197" s="192"/>
    </row>
    <row r="198" spans="2:10" s="191" customFormat="1" x14ac:dyDescent="0.3">
      <c r="B198" s="218"/>
      <c r="C198" s="206" t="s">
        <v>565</v>
      </c>
      <c r="D198" s="216">
        <v>40</v>
      </c>
      <c r="E198" s="205">
        <f t="shared" si="10"/>
        <v>3800</v>
      </c>
      <c r="F198" s="204">
        <f t="shared" si="11"/>
        <v>2660</v>
      </c>
      <c r="G198" s="192"/>
      <c r="H198" s="192"/>
      <c r="I198" s="192"/>
      <c r="J198" s="192"/>
    </row>
    <row r="199" spans="2:10" s="191" customFormat="1" x14ac:dyDescent="0.3">
      <c r="B199" s="218"/>
      <c r="C199" s="203" t="s">
        <v>564</v>
      </c>
      <c r="D199" s="219">
        <v>40</v>
      </c>
      <c r="E199" s="202">
        <f t="shared" si="10"/>
        <v>3800</v>
      </c>
      <c r="F199" s="201">
        <f t="shared" si="11"/>
        <v>2660</v>
      </c>
      <c r="G199" s="192"/>
      <c r="H199" s="192"/>
      <c r="I199" s="192"/>
      <c r="J199" s="192"/>
    </row>
    <row r="200" spans="2:10" s="191" customFormat="1" x14ac:dyDescent="0.3">
      <c r="B200" s="218"/>
      <c r="C200" s="206" t="s">
        <v>563</v>
      </c>
      <c r="D200" s="216">
        <v>40</v>
      </c>
      <c r="E200" s="205">
        <f t="shared" si="10"/>
        <v>3800</v>
      </c>
      <c r="F200" s="204">
        <f t="shared" si="11"/>
        <v>2660</v>
      </c>
      <c r="G200" s="192"/>
      <c r="H200" s="192"/>
      <c r="I200" s="192"/>
      <c r="J200" s="192"/>
    </row>
    <row r="201" spans="2:10" s="191" customFormat="1" x14ac:dyDescent="0.3">
      <c r="B201" s="218"/>
      <c r="C201" s="203" t="s">
        <v>562</v>
      </c>
      <c r="D201" s="219">
        <v>40</v>
      </c>
      <c r="E201" s="202">
        <f t="shared" si="10"/>
        <v>3800</v>
      </c>
      <c r="F201" s="201">
        <f t="shared" si="11"/>
        <v>2660</v>
      </c>
      <c r="G201" s="192"/>
      <c r="H201" s="192"/>
      <c r="I201" s="192"/>
      <c r="J201" s="192"/>
    </row>
    <row r="202" spans="2:10" s="191" customFormat="1" x14ac:dyDescent="0.3">
      <c r="B202" s="218"/>
      <c r="C202" s="206" t="s">
        <v>561</v>
      </c>
      <c r="D202" s="216">
        <v>38.800000000000004</v>
      </c>
      <c r="E202" s="205">
        <f t="shared" si="10"/>
        <v>3686.0000000000005</v>
      </c>
      <c r="F202" s="204">
        <f t="shared" si="11"/>
        <v>2580.2000000000003</v>
      </c>
      <c r="G202" s="192"/>
      <c r="H202" s="192"/>
      <c r="I202" s="192"/>
      <c r="J202" s="192"/>
    </row>
    <row r="203" spans="2:10" s="191" customFormat="1" x14ac:dyDescent="0.3">
      <c r="B203" s="218"/>
      <c r="C203" s="203" t="s">
        <v>560</v>
      </c>
      <c r="D203" s="219">
        <v>38.800000000000004</v>
      </c>
      <c r="E203" s="202">
        <f t="shared" si="10"/>
        <v>3686.0000000000005</v>
      </c>
      <c r="F203" s="201">
        <f t="shared" si="11"/>
        <v>2580.2000000000003</v>
      </c>
      <c r="G203" s="192"/>
      <c r="H203" s="192"/>
      <c r="I203" s="192"/>
      <c r="J203" s="192"/>
    </row>
    <row r="204" spans="2:10" s="191" customFormat="1" x14ac:dyDescent="0.3">
      <c r="B204" s="218"/>
      <c r="C204" s="206" t="s">
        <v>559</v>
      </c>
      <c r="D204" s="216">
        <v>38.800000000000004</v>
      </c>
      <c r="E204" s="205">
        <f t="shared" si="10"/>
        <v>3686.0000000000005</v>
      </c>
      <c r="F204" s="204">
        <f t="shared" si="11"/>
        <v>2580.2000000000003</v>
      </c>
      <c r="G204" s="192"/>
      <c r="H204" s="192"/>
      <c r="I204" s="192"/>
      <c r="J204" s="192"/>
    </row>
    <row r="205" spans="2:10" s="191" customFormat="1" x14ac:dyDescent="0.3">
      <c r="B205" s="218"/>
      <c r="C205" s="203" t="s">
        <v>558</v>
      </c>
      <c r="D205" s="219">
        <v>40.1</v>
      </c>
      <c r="E205" s="202">
        <f t="shared" si="10"/>
        <v>3809.5</v>
      </c>
      <c r="F205" s="201">
        <f t="shared" si="11"/>
        <v>2666.6499999999996</v>
      </c>
      <c r="G205" s="192"/>
      <c r="H205" s="192"/>
      <c r="I205" s="192"/>
      <c r="J205" s="192"/>
    </row>
    <row r="206" spans="2:10" s="191" customFormat="1" x14ac:dyDescent="0.3">
      <c r="B206" s="218"/>
      <c r="C206" s="206" t="s">
        <v>557</v>
      </c>
      <c r="D206" s="216">
        <v>41.2</v>
      </c>
      <c r="E206" s="205">
        <f t="shared" si="10"/>
        <v>3914.0000000000005</v>
      </c>
      <c r="F206" s="204">
        <f t="shared" si="11"/>
        <v>2739.8</v>
      </c>
      <c r="G206" s="192"/>
      <c r="H206" s="192"/>
      <c r="I206" s="192"/>
      <c r="J206" s="192"/>
    </row>
    <row r="207" spans="2:10" s="191" customFormat="1" x14ac:dyDescent="0.3">
      <c r="B207" s="218"/>
      <c r="C207" s="203" t="s">
        <v>556</v>
      </c>
      <c r="D207" s="219">
        <v>39.9</v>
      </c>
      <c r="E207" s="202">
        <f t="shared" si="10"/>
        <v>3790.5</v>
      </c>
      <c r="F207" s="201">
        <f t="shared" si="11"/>
        <v>2653.35</v>
      </c>
      <c r="G207" s="192"/>
      <c r="H207" s="192"/>
      <c r="I207" s="192"/>
      <c r="J207" s="192"/>
    </row>
    <row r="208" spans="2:10" s="191" customFormat="1" x14ac:dyDescent="0.3">
      <c r="B208" s="218"/>
      <c r="C208" s="206" t="s">
        <v>555</v>
      </c>
      <c r="D208" s="216">
        <v>48.300000000000004</v>
      </c>
      <c r="E208" s="205">
        <f t="shared" si="10"/>
        <v>4588.5</v>
      </c>
      <c r="F208" s="204">
        <f t="shared" si="11"/>
        <v>3211.95</v>
      </c>
      <c r="G208" s="192"/>
      <c r="H208" s="192"/>
      <c r="I208" s="192"/>
      <c r="J208" s="192"/>
    </row>
    <row r="209" spans="2:10" s="191" customFormat="1" x14ac:dyDescent="0.3">
      <c r="B209" s="218"/>
      <c r="C209" s="203" t="s">
        <v>554</v>
      </c>
      <c r="D209" s="219">
        <v>48.300000000000004</v>
      </c>
      <c r="E209" s="202">
        <f t="shared" si="10"/>
        <v>4588.5</v>
      </c>
      <c r="F209" s="201">
        <f t="shared" si="11"/>
        <v>3211.95</v>
      </c>
      <c r="G209" s="192"/>
      <c r="H209" s="192"/>
      <c r="I209" s="192"/>
      <c r="J209" s="192"/>
    </row>
    <row r="210" spans="2:10" s="191" customFormat="1" x14ac:dyDescent="0.3">
      <c r="B210" s="218"/>
      <c r="C210" s="206" t="s">
        <v>553</v>
      </c>
      <c r="D210" s="216">
        <v>48.300000000000004</v>
      </c>
      <c r="E210" s="205">
        <f t="shared" ref="E210:E241" si="12">D210*$E$3</f>
        <v>4588.5</v>
      </c>
      <c r="F210" s="204">
        <f t="shared" ref="F210:F241" si="13">D210*$E$3*(1-$G$3)</f>
        <v>3211.95</v>
      </c>
      <c r="G210" s="192"/>
      <c r="H210" s="192"/>
      <c r="I210" s="192"/>
      <c r="J210" s="192"/>
    </row>
    <row r="211" spans="2:10" s="191" customFormat="1" x14ac:dyDescent="0.3">
      <c r="B211" s="218"/>
      <c r="C211" s="203" t="s">
        <v>552</v>
      </c>
      <c r="D211" s="219">
        <v>48.300000000000004</v>
      </c>
      <c r="E211" s="202">
        <f t="shared" si="12"/>
        <v>4588.5</v>
      </c>
      <c r="F211" s="201">
        <f t="shared" si="13"/>
        <v>3211.95</v>
      </c>
      <c r="G211" s="192"/>
      <c r="H211" s="192"/>
      <c r="I211" s="192"/>
      <c r="J211" s="192"/>
    </row>
    <row r="212" spans="2:10" s="191" customFormat="1" x14ac:dyDescent="0.3">
      <c r="B212" s="218"/>
      <c r="C212" s="206" t="s">
        <v>551</v>
      </c>
      <c r="D212" s="216">
        <v>48.300000000000004</v>
      </c>
      <c r="E212" s="205">
        <f t="shared" si="12"/>
        <v>4588.5</v>
      </c>
      <c r="F212" s="204">
        <f t="shared" si="13"/>
        <v>3211.95</v>
      </c>
      <c r="G212" s="192"/>
      <c r="H212" s="192"/>
      <c r="I212" s="192"/>
      <c r="J212" s="192"/>
    </row>
    <row r="213" spans="2:10" s="191" customFormat="1" x14ac:dyDescent="0.3">
      <c r="B213" s="218"/>
      <c r="C213" s="203" t="s">
        <v>550</v>
      </c>
      <c r="D213" s="219">
        <v>48.300000000000004</v>
      </c>
      <c r="E213" s="202">
        <f t="shared" si="12"/>
        <v>4588.5</v>
      </c>
      <c r="F213" s="201">
        <f t="shared" si="13"/>
        <v>3211.95</v>
      </c>
      <c r="G213" s="192"/>
      <c r="H213" s="192"/>
      <c r="I213" s="192"/>
      <c r="J213" s="192"/>
    </row>
    <row r="214" spans="2:10" s="191" customFormat="1" x14ac:dyDescent="0.3">
      <c r="B214" s="218"/>
      <c r="C214" s="206" t="s">
        <v>549</v>
      </c>
      <c r="D214" s="216">
        <v>60.5</v>
      </c>
      <c r="E214" s="205">
        <f t="shared" si="12"/>
        <v>5747.5</v>
      </c>
      <c r="F214" s="204">
        <f t="shared" si="13"/>
        <v>4023.2499999999995</v>
      </c>
      <c r="G214" s="192"/>
      <c r="H214" s="192"/>
      <c r="I214" s="192"/>
      <c r="J214" s="192"/>
    </row>
    <row r="215" spans="2:10" s="191" customFormat="1" x14ac:dyDescent="0.3">
      <c r="B215" s="218"/>
      <c r="C215" s="203" t="s">
        <v>548</v>
      </c>
      <c r="D215" s="219">
        <v>60.5</v>
      </c>
      <c r="E215" s="202">
        <f t="shared" si="12"/>
        <v>5747.5</v>
      </c>
      <c r="F215" s="201">
        <f t="shared" si="13"/>
        <v>4023.2499999999995</v>
      </c>
      <c r="G215" s="192"/>
      <c r="H215" s="192"/>
      <c r="I215" s="192"/>
      <c r="J215" s="192"/>
    </row>
    <row r="216" spans="2:10" s="191" customFormat="1" x14ac:dyDescent="0.3">
      <c r="B216" s="218"/>
      <c r="C216" s="206" t="s">
        <v>547</v>
      </c>
      <c r="D216" s="216">
        <v>60.5</v>
      </c>
      <c r="E216" s="205">
        <f t="shared" si="12"/>
        <v>5747.5</v>
      </c>
      <c r="F216" s="204">
        <f t="shared" si="13"/>
        <v>4023.2499999999995</v>
      </c>
      <c r="G216" s="192"/>
      <c r="H216" s="192"/>
      <c r="I216" s="192"/>
      <c r="J216" s="192"/>
    </row>
    <row r="217" spans="2:10" s="191" customFormat="1" x14ac:dyDescent="0.3">
      <c r="B217" s="218"/>
      <c r="C217" s="203" t="s">
        <v>546</v>
      </c>
      <c r="D217" s="219">
        <v>60.5</v>
      </c>
      <c r="E217" s="202">
        <f t="shared" si="12"/>
        <v>5747.5</v>
      </c>
      <c r="F217" s="201">
        <f t="shared" si="13"/>
        <v>4023.2499999999995</v>
      </c>
      <c r="G217" s="192"/>
      <c r="H217" s="192"/>
      <c r="I217" s="192"/>
      <c r="J217" s="192"/>
    </row>
    <row r="218" spans="2:10" s="191" customFormat="1" x14ac:dyDescent="0.3">
      <c r="B218" s="218"/>
      <c r="C218" s="206" t="s">
        <v>545</v>
      </c>
      <c r="D218" s="216">
        <v>60.5</v>
      </c>
      <c r="E218" s="205">
        <f t="shared" si="12"/>
        <v>5747.5</v>
      </c>
      <c r="F218" s="204">
        <f t="shared" si="13"/>
        <v>4023.2499999999995</v>
      </c>
      <c r="G218" s="192"/>
      <c r="H218" s="192"/>
      <c r="I218" s="192"/>
      <c r="J218" s="192"/>
    </row>
    <row r="219" spans="2:10" s="191" customFormat="1" x14ac:dyDescent="0.3">
      <c r="B219" s="218"/>
      <c r="C219" s="203" t="s">
        <v>544</v>
      </c>
      <c r="D219" s="219">
        <v>60.5</v>
      </c>
      <c r="E219" s="202">
        <f t="shared" si="12"/>
        <v>5747.5</v>
      </c>
      <c r="F219" s="201">
        <f t="shared" si="13"/>
        <v>4023.2499999999995</v>
      </c>
      <c r="G219" s="192"/>
      <c r="H219" s="192"/>
      <c r="I219" s="192"/>
      <c r="J219" s="192"/>
    </row>
    <row r="220" spans="2:10" s="191" customFormat="1" x14ac:dyDescent="0.3">
      <c r="B220" s="218"/>
      <c r="C220" s="206" t="s">
        <v>543</v>
      </c>
      <c r="D220" s="216">
        <v>61.9</v>
      </c>
      <c r="E220" s="205">
        <f t="shared" si="12"/>
        <v>5880.5</v>
      </c>
      <c r="F220" s="204">
        <f t="shared" si="13"/>
        <v>4116.3499999999995</v>
      </c>
      <c r="G220" s="192"/>
      <c r="H220" s="192"/>
      <c r="I220" s="192"/>
      <c r="J220" s="192"/>
    </row>
    <row r="221" spans="2:10" s="191" customFormat="1" x14ac:dyDescent="0.3">
      <c r="B221" s="218"/>
      <c r="C221" s="203" t="s">
        <v>542</v>
      </c>
      <c r="D221" s="219">
        <v>61.9</v>
      </c>
      <c r="E221" s="202">
        <f t="shared" si="12"/>
        <v>5880.5</v>
      </c>
      <c r="F221" s="201">
        <f t="shared" si="13"/>
        <v>4116.3499999999995</v>
      </c>
      <c r="G221" s="192"/>
      <c r="H221" s="192"/>
      <c r="I221" s="192"/>
      <c r="J221" s="192"/>
    </row>
    <row r="222" spans="2:10" s="191" customFormat="1" x14ac:dyDescent="0.3">
      <c r="B222" s="218"/>
      <c r="C222" s="206" t="s">
        <v>541</v>
      </c>
      <c r="D222" s="216">
        <v>60.7</v>
      </c>
      <c r="E222" s="205">
        <f t="shared" si="12"/>
        <v>5766.5</v>
      </c>
      <c r="F222" s="204">
        <f t="shared" si="13"/>
        <v>4036.5499999999997</v>
      </c>
      <c r="G222" s="192"/>
      <c r="H222" s="192"/>
      <c r="I222" s="192"/>
      <c r="J222" s="192"/>
    </row>
    <row r="223" spans="2:10" s="191" customFormat="1" x14ac:dyDescent="0.3">
      <c r="B223" s="218"/>
      <c r="C223" s="203" t="s">
        <v>540</v>
      </c>
      <c r="D223" s="219">
        <v>60.7</v>
      </c>
      <c r="E223" s="202">
        <f t="shared" si="12"/>
        <v>5766.5</v>
      </c>
      <c r="F223" s="201">
        <f t="shared" si="13"/>
        <v>4036.5499999999997</v>
      </c>
      <c r="G223" s="192"/>
      <c r="H223" s="192"/>
      <c r="I223" s="192"/>
      <c r="J223" s="192"/>
    </row>
    <row r="224" spans="2:10" s="191" customFormat="1" x14ac:dyDescent="0.3">
      <c r="B224" s="218"/>
      <c r="C224" s="206" t="s">
        <v>539</v>
      </c>
      <c r="D224" s="216">
        <v>60.7</v>
      </c>
      <c r="E224" s="205">
        <f t="shared" si="12"/>
        <v>5766.5</v>
      </c>
      <c r="F224" s="204">
        <f t="shared" si="13"/>
        <v>4036.5499999999997</v>
      </c>
      <c r="G224" s="192"/>
      <c r="H224" s="192"/>
      <c r="I224" s="192"/>
      <c r="J224" s="192"/>
    </row>
    <row r="225" spans="2:10" s="191" customFormat="1" x14ac:dyDescent="0.3">
      <c r="B225" s="218"/>
      <c r="C225" s="203" t="s">
        <v>538</v>
      </c>
      <c r="D225" s="219">
        <v>60</v>
      </c>
      <c r="E225" s="202">
        <f t="shared" si="12"/>
        <v>5700</v>
      </c>
      <c r="F225" s="201">
        <f t="shared" si="13"/>
        <v>3989.9999999999995</v>
      </c>
      <c r="G225" s="192"/>
      <c r="H225" s="192"/>
      <c r="I225" s="192"/>
      <c r="J225" s="192"/>
    </row>
    <row r="226" spans="2:10" s="191" customFormat="1" x14ac:dyDescent="0.3">
      <c r="B226" s="218"/>
      <c r="C226" s="206" t="s">
        <v>537</v>
      </c>
      <c r="D226" s="216">
        <v>66.699999999999989</v>
      </c>
      <c r="E226" s="205">
        <f t="shared" si="12"/>
        <v>6336.4999999999991</v>
      </c>
      <c r="F226" s="204">
        <f t="shared" si="13"/>
        <v>4435.5499999999993</v>
      </c>
      <c r="G226" s="192"/>
      <c r="H226" s="192"/>
      <c r="I226" s="192"/>
      <c r="J226" s="192"/>
    </row>
    <row r="227" spans="2:10" s="191" customFormat="1" x14ac:dyDescent="0.3">
      <c r="B227" s="218"/>
      <c r="C227" s="203" t="s">
        <v>536</v>
      </c>
      <c r="D227" s="219">
        <v>66.699999999999989</v>
      </c>
      <c r="E227" s="202">
        <f t="shared" si="12"/>
        <v>6336.4999999999991</v>
      </c>
      <c r="F227" s="201">
        <f t="shared" si="13"/>
        <v>4435.5499999999993</v>
      </c>
      <c r="G227" s="192"/>
      <c r="H227" s="192"/>
      <c r="I227" s="192"/>
      <c r="J227" s="192"/>
    </row>
    <row r="228" spans="2:10" s="191" customFormat="1" x14ac:dyDescent="0.3">
      <c r="B228" s="218"/>
      <c r="C228" s="206" t="s">
        <v>535</v>
      </c>
      <c r="D228" s="216">
        <v>66.699999999999989</v>
      </c>
      <c r="E228" s="205">
        <f t="shared" si="12"/>
        <v>6336.4999999999991</v>
      </c>
      <c r="F228" s="204">
        <f t="shared" si="13"/>
        <v>4435.5499999999993</v>
      </c>
      <c r="G228" s="192"/>
      <c r="H228" s="192"/>
      <c r="I228" s="192"/>
      <c r="J228" s="192"/>
    </row>
    <row r="229" spans="2:10" s="191" customFormat="1" x14ac:dyDescent="0.3">
      <c r="B229" s="218"/>
      <c r="C229" s="203" t="s">
        <v>534</v>
      </c>
      <c r="D229" s="219">
        <v>66.699999999999989</v>
      </c>
      <c r="E229" s="202">
        <f t="shared" si="12"/>
        <v>6336.4999999999991</v>
      </c>
      <c r="F229" s="201">
        <f t="shared" si="13"/>
        <v>4435.5499999999993</v>
      </c>
      <c r="G229" s="192"/>
      <c r="H229" s="192"/>
      <c r="I229" s="192"/>
      <c r="J229" s="192"/>
    </row>
    <row r="230" spans="2:10" s="191" customFormat="1" x14ac:dyDescent="0.3">
      <c r="B230" s="218"/>
      <c r="C230" s="206" t="s">
        <v>533</v>
      </c>
      <c r="D230" s="216">
        <v>66.699999999999989</v>
      </c>
      <c r="E230" s="205">
        <f t="shared" si="12"/>
        <v>6336.4999999999991</v>
      </c>
      <c r="F230" s="204">
        <f t="shared" si="13"/>
        <v>4435.5499999999993</v>
      </c>
      <c r="G230" s="192"/>
      <c r="H230" s="192"/>
      <c r="I230" s="192"/>
      <c r="J230" s="192"/>
    </row>
    <row r="231" spans="2:10" s="191" customFormat="1" x14ac:dyDescent="0.3">
      <c r="B231" s="218"/>
      <c r="C231" s="203" t="s">
        <v>532</v>
      </c>
      <c r="D231" s="219">
        <v>66.699999999999989</v>
      </c>
      <c r="E231" s="202">
        <f t="shared" si="12"/>
        <v>6336.4999999999991</v>
      </c>
      <c r="F231" s="201">
        <f t="shared" si="13"/>
        <v>4435.5499999999993</v>
      </c>
      <c r="G231" s="192"/>
      <c r="H231" s="192"/>
      <c r="I231" s="192"/>
      <c r="J231" s="192"/>
    </row>
    <row r="232" spans="2:10" s="191" customFormat="1" x14ac:dyDescent="0.3">
      <c r="B232" s="218"/>
      <c r="C232" s="206" t="s">
        <v>531</v>
      </c>
      <c r="D232" s="216">
        <v>82.8</v>
      </c>
      <c r="E232" s="205">
        <f t="shared" si="12"/>
        <v>7866</v>
      </c>
      <c r="F232" s="204">
        <f t="shared" si="13"/>
        <v>5506.2</v>
      </c>
      <c r="G232" s="192"/>
      <c r="H232" s="192"/>
      <c r="I232" s="192"/>
      <c r="J232" s="192"/>
    </row>
    <row r="233" spans="2:10" s="191" customFormat="1" x14ac:dyDescent="0.3">
      <c r="B233" s="218"/>
      <c r="C233" s="203" t="s">
        <v>530</v>
      </c>
      <c r="D233" s="219">
        <v>69.3</v>
      </c>
      <c r="E233" s="202">
        <f t="shared" si="12"/>
        <v>6583.5</v>
      </c>
      <c r="F233" s="201">
        <f t="shared" si="13"/>
        <v>4608.45</v>
      </c>
      <c r="G233" s="192"/>
      <c r="H233" s="192"/>
      <c r="I233" s="192"/>
      <c r="J233" s="192"/>
    </row>
    <row r="234" spans="2:10" s="191" customFormat="1" x14ac:dyDescent="0.3">
      <c r="B234" s="218"/>
      <c r="C234" s="206" t="s">
        <v>529</v>
      </c>
      <c r="D234" s="216">
        <v>69.3</v>
      </c>
      <c r="E234" s="205">
        <f t="shared" si="12"/>
        <v>6583.5</v>
      </c>
      <c r="F234" s="204">
        <f t="shared" si="13"/>
        <v>4608.45</v>
      </c>
      <c r="G234" s="192"/>
      <c r="H234" s="192"/>
      <c r="I234" s="192"/>
      <c r="J234" s="192"/>
    </row>
    <row r="235" spans="2:10" s="191" customFormat="1" x14ac:dyDescent="0.3">
      <c r="B235" s="218"/>
      <c r="C235" s="203" t="s">
        <v>528</v>
      </c>
      <c r="D235" s="219">
        <v>69.3</v>
      </c>
      <c r="E235" s="202">
        <f t="shared" si="12"/>
        <v>6583.5</v>
      </c>
      <c r="F235" s="201">
        <f t="shared" si="13"/>
        <v>4608.45</v>
      </c>
      <c r="G235" s="192"/>
      <c r="H235" s="192"/>
      <c r="I235" s="192"/>
      <c r="J235" s="192"/>
    </row>
    <row r="236" spans="2:10" s="191" customFormat="1" x14ac:dyDescent="0.3">
      <c r="B236" s="218"/>
      <c r="C236" s="206" t="s">
        <v>527</v>
      </c>
      <c r="D236" s="216">
        <v>69.3</v>
      </c>
      <c r="E236" s="205">
        <f t="shared" si="12"/>
        <v>6583.5</v>
      </c>
      <c r="F236" s="204">
        <f t="shared" si="13"/>
        <v>4608.45</v>
      </c>
      <c r="G236" s="192"/>
      <c r="H236" s="192"/>
      <c r="I236" s="192"/>
      <c r="J236" s="192"/>
    </row>
    <row r="237" spans="2:10" s="191" customFormat="1" x14ac:dyDescent="0.3">
      <c r="B237" s="218"/>
      <c r="C237" s="203" t="s">
        <v>526</v>
      </c>
      <c r="D237" s="219">
        <v>69.3</v>
      </c>
      <c r="E237" s="202">
        <f t="shared" si="12"/>
        <v>6583.5</v>
      </c>
      <c r="F237" s="201">
        <f t="shared" si="13"/>
        <v>4608.45</v>
      </c>
      <c r="G237" s="192"/>
      <c r="H237" s="192"/>
      <c r="I237" s="192"/>
      <c r="J237" s="192"/>
    </row>
    <row r="238" spans="2:10" s="191" customFormat="1" x14ac:dyDescent="0.3">
      <c r="B238" s="218"/>
      <c r="C238" s="206" t="s">
        <v>525</v>
      </c>
      <c r="D238" s="216">
        <v>85.6</v>
      </c>
      <c r="E238" s="205">
        <f t="shared" si="12"/>
        <v>8131.9999999999991</v>
      </c>
      <c r="F238" s="204">
        <f t="shared" si="13"/>
        <v>5692.3999999999987</v>
      </c>
      <c r="G238" s="192"/>
      <c r="H238" s="192"/>
      <c r="I238" s="192"/>
      <c r="J238" s="192"/>
    </row>
    <row r="239" spans="2:10" s="191" customFormat="1" x14ac:dyDescent="0.3">
      <c r="B239" s="218"/>
      <c r="C239" s="203" t="s">
        <v>524</v>
      </c>
      <c r="D239" s="219">
        <v>85.6</v>
      </c>
      <c r="E239" s="202">
        <f t="shared" si="12"/>
        <v>8131.9999999999991</v>
      </c>
      <c r="F239" s="201">
        <f t="shared" si="13"/>
        <v>5692.3999999999987</v>
      </c>
      <c r="G239" s="192"/>
      <c r="H239" s="192"/>
      <c r="I239" s="192"/>
      <c r="J239" s="192"/>
    </row>
    <row r="240" spans="2:10" s="191" customFormat="1" x14ac:dyDescent="0.3">
      <c r="B240" s="218"/>
      <c r="C240" s="206" t="s">
        <v>523</v>
      </c>
      <c r="D240" s="216">
        <v>87</v>
      </c>
      <c r="E240" s="205">
        <f t="shared" si="12"/>
        <v>8265</v>
      </c>
      <c r="F240" s="204">
        <f t="shared" si="13"/>
        <v>5785.5</v>
      </c>
      <c r="G240" s="192"/>
      <c r="H240" s="192"/>
      <c r="I240" s="192"/>
      <c r="J240" s="192"/>
    </row>
    <row r="241" spans="2:10" s="191" customFormat="1" x14ac:dyDescent="0.3">
      <c r="B241" s="218"/>
      <c r="C241" s="203" t="s">
        <v>522</v>
      </c>
      <c r="D241" s="219">
        <v>85.6</v>
      </c>
      <c r="E241" s="202">
        <f t="shared" si="12"/>
        <v>8131.9999999999991</v>
      </c>
      <c r="F241" s="201">
        <f t="shared" si="13"/>
        <v>5692.3999999999987</v>
      </c>
      <c r="G241" s="192"/>
      <c r="H241" s="192"/>
      <c r="I241" s="192"/>
      <c r="J241" s="192"/>
    </row>
    <row r="242" spans="2:10" s="191" customFormat="1" x14ac:dyDescent="0.3">
      <c r="B242" s="218"/>
      <c r="C242" s="206" t="s">
        <v>521</v>
      </c>
      <c r="D242" s="216">
        <v>85.6</v>
      </c>
      <c r="E242" s="205">
        <f t="shared" ref="E242:E254" si="14">D242*$E$3</f>
        <v>8131.9999999999991</v>
      </c>
      <c r="F242" s="204">
        <f t="shared" ref="F242:F254" si="15">D242*$E$3*(1-$G$3)</f>
        <v>5692.3999999999987</v>
      </c>
      <c r="G242" s="192"/>
      <c r="H242" s="192"/>
      <c r="I242" s="192"/>
      <c r="J242" s="192"/>
    </row>
    <row r="243" spans="2:10" s="191" customFormat="1" x14ac:dyDescent="0.3">
      <c r="B243" s="218"/>
      <c r="C243" s="203" t="s">
        <v>520</v>
      </c>
      <c r="D243" s="219">
        <v>87.3</v>
      </c>
      <c r="E243" s="202">
        <f t="shared" si="14"/>
        <v>8293.5</v>
      </c>
      <c r="F243" s="201">
        <f t="shared" si="15"/>
        <v>5805.45</v>
      </c>
      <c r="G243" s="192"/>
      <c r="H243" s="192"/>
      <c r="I243" s="192"/>
      <c r="J243" s="192"/>
    </row>
    <row r="244" spans="2:10" s="191" customFormat="1" x14ac:dyDescent="0.3">
      <c r="B244" s="218"/>
      <c r="C244" s="206" t="s">
        <v>519</v>
      </c>
      <c r="D244" s="216">
        <v>90.3</v>
      </c>
      <c r="E244" s="205">
        <f t="shared" si="14"/>
        <v>8578.5</v>
      </c>
      <c r="F244" s="204">
        <f t="shared" si="15"/>
        <v>6004.95</v>
      </c>
      <c r="G244" s="192"/>
      <c r="H244" s="192"/>
      <c r="I244" s="192"/>
      <c r="J244" s="192"/>
    </row>
    <row r="245" spans="2:10" s="191" customFormat="1" x14ac:dyDescent="0.3">
      <c r="B245" s="218"/>
      <c r="C245" s="203" t="s">
        <v>518</v>
      </c>
      <c r="D245" s="219">
        <v>90.3</v>
      </c>
      <c r="E245" s="202">
        <f t="shared" si="14"/>
        <v>8578.5</v>
      </c>
      <c r="F245" s="201">
        <f t="shared" si="15"/>
        <v>6004.95</v>
      </c>
      <c r="G245" s="192"/>
      <c r="H245" s="192"/>
      <c r="I245" s="192"/>
      <c r="J245" s="192"/>
    </row>
    <row r="246" spans="2:10" s="191" customFormat="1" x14ac:dyDescent="0.3">
      <c r="B246" s="218"/>
      <c r="C246" s="206" t="s">
        <v>517</v>
      </c>
      <c r="D246" s="216">
        <v>90.3</v>
      </c>
      <c r="E246" s="205">
        <f t="shared" si="14"/>
        <v>8578.5</v>
      </c>
      <c r="F246" s="204">
        <f t="shared" si="15"/>
        <v>6004.95</v>
      </c>
      <c r="G246" s="192"/>
      <c r="H246" s="192"/>
      <c r="I246" s="192"/>
      <c r="J246" s="192"/>
    </row>
    <row r="247" spans="2:10" s="191" customFormat="1" x14ac:dyDescent="0.3">
      <c r="B247" s="218"/>
      <c r="C247" s="203" t="s">
        <v>516</v>
      </c>
      <c r="D247" s="219">
        <v>90.3</v>
      </c>
      <c r="E247" s="202">
        <f t="shared" si="14"/>
        <v>8578.5</v>
      </c>
      <c r="F247" s="201">
        <f t="shared" si="15"/>
        <v>6004.95</v>
      </c>
      <c r="G247" s="192"/>
      <c r="H247" s="192"/>
      <c r="I247" s="192"/>
      <c r="J247" s="192"/>
    </row>
    <row r="248" spans="2:10" s="191" customFormat="1" x14ac:dyDescent="0.3">
      <c r="B248" s="218"/>
      <c r="C248" s="206" t="s">
        <v>515</v>
      </c>
      <c r="D248" s="216">
        <v>90.3</v>
      </c>
      <c r="E248" s="205">
        <f t="shared" si="14"/>
        <v>8578.5</v>
      </c>
      <c r="F248" s="204">
        <f t="shared" si="15"/>
        <v>6004.95</v>
      </c>
      <c r="G248" s="192"/>
      <c r="H248" s="192"/>
      <c r="I248" s="192"/>
      <c r="J248" s="192"/>
    </row>
    <row r="249" spans="2:10" s="191" customFormat="1" x14ac:dyDescent="0.3">
      <c r="B249" s="218"/>
      <c r="C249" s="203" t="s">
        <v>514</v>
      </c>
      <c r="D249" s="219">
        <v>90.3</v>
      </c>
      <c r="E249" s="202">
        <f t="shared" si="14"/>
        <v>8578.5</v>
      </c>
      <c r="F249" s="201">
        <f t="shared" si="15"/>
        <v>6004.95</v>
      </c>
      <c r="G249" s="192"/>
      <c r="H249" s="192"/>
      <c r="I249" s="192"/>
      <c r="J249" s="192"/>
    </row>
    <row r="250" spans="2:10" s="191" customFormat="1" x14ac:dyDescent="0.3">
      <c r="B250" s="218"/>
      <c r="C250" s="206" t="s">
        <v>513</v>
      </c>
      <c r="D250" s="216">
        <v>120.69999999999999</v>
      </c>
      <c r="E250" s="205">
        <f t="shared" si="14"/>
        <v>11466.499999999998</v>
      </c>
      <c r="F250" s="204">
        <f t="shared" si="15"/>
        <v>8026.5499999999984</v>
      </c>
      <c r="G250" s="192"/>
      <c r="H250" s="192"/>
      <c r="I250" s="192"/>
      <c r="J250" s="192"/>
    </row>
    <row r="251" spans="2:10" s="191" customFormat="1" x14ac:dyDescent="0.3">
      <c r="B251" s="218"/>
      <c r="C251" s="203" t="s">
        <v>512</v>
      </c>
      <c r="D251" s="219">
        <v>120.69999999999999</v>
      </c>
      <c r="E251" s="202">
        <f t="shared" si="14"/>
        <v>11466.499999999998</v>
      </c>
      <c r="F251" s="201">
        <f t="shared" si="15"/>
        <v>8026.5499999999984</v>
      </c>
      <c r="G251" s="192"/>
      <c r="H251" s="192"/>
      <c r="I251" s="192"/>
      <c r="J251" s="192"/>
    </row>
    <row r="252" spans="2:10" s="191" customFormat="1" x14ac:dyDescent="0.3">
      <c r="B252" s="218"/>
      <c r="C252" s="206" t="s">
        <v>511</v>
      </c>
      <c r="D252" s="216">
        <v>152.29999999999998</v>
      </c>
      <c r="E252" s="205">
        <f t="shared" si="14"/>
        <v>14468.499999999998</v>
      </c>
      <c r="F252" s="204">
        <f t="shared" si="15"/>
        <v>10127.949999999999</v>
      </c>
      <c r="G252" s="192"/>
      <c r="H252" s="192"/>
      <c r="I252" s="192"/>
      <c r="J252" s="192"/>
    </row>
    <row r="253" spans="2:10" s="191" customFormat="1" x14ac:dyDescent="0.3">
      <c r="B253" s="218"/>
      <c r="C253" s="203" t="s">
        <v>510</v>
      </c>
      <c r="D253" s="219">
        <v>152.29999999999998</v>
      </c>
      <c r="E253" s="202">
        <f t="shared" si="14"/>
        <v>14468.499999999998</v>
      </c>
      <c r="F253" s="201">
        <f t="shared" si="15"/>
        <v>10127.949999999999</v>
      </c>
      <c r="G253" s="192"/>
      <c r="H253" s="192"/>
      <c r="I253" s="192"/>
      <c r="J253" s="192"/>
    </row>
    <row r="254" spans="2:10" s="191" customFormat="1" ht="19.5" thickBot="1" x14ac:dyDescent="0.35">
      <c r="B254" s="215"/>
      <c r="C254" s="227" t="s">
        <v>509</v>
      </c>
      <c r="D254" s="225">
        <v>395.5</v>
      </c>
      <c r="E254" s="224">
        <f t="shared" si="14"/>
        <v>37572.5</v>
      </c>
      <c r="F254" s="223">
        <f t="shared" si="15"/>
        <v>26300.75</v>
      </c>
      <c r="G254" s="192"/>
      <c r="H254" s="192"/>
      <c r="I254" s="192"/>
      <c r="J254" s="192"/>
    </row>
    <row r="255" spans="2:10" s="210" customFormat="1" ht="38.25" customHeight="1" thickBot="1" x14ac:dyDescent="0.35">
      <c r="B255" s="222"/>
      <c r="C255" s="795" t="s">
        <v>508</v>
      </c>
      <c r="D255" s="796"/>
      <c r="E255" s="796"/>
      <c r="F255" s="797"/>
      <c r="G255" s="211"/>
      <c r="H255" s="211"/>
      <c r="I255" s="211"/>
      <c r="J255" s="211"/>
    </row>
    <row r="256" spans="2:10" s="191" customFormat="1" ht="57" thickBot="1" x14ac:dyDescent="0.35">
      <c r="B256" s="218"/>
      <c r="C256" s="209" t="s">
        <v>27</v>
      </c>
      <c r="D256" s="221" t="s">
        <v>396</v>
      </c>
      <c r="E256" s="208" t="s">
        <v>384</v>
      </c>
      <c r="F256" s="207" t="s">
        <v>383</v>
      </c>
      <c r="G256" s="192"/>
      <c r="H256" s="192"/>
      <c r="I256" s="192"/>
      <c r="J256" s="192"/>
    </row>
    <row r="257" spans="2:10" s="191" customFormat="1" x14ac:dyDescent="0.3">
      <c r="B257" s="218"/>
      <c r="C257" s="206" t="s">
        <v>507</v>
      </c>
      <c r="D257" s="216">
        <v>16.200000000000003</v>
      </c>
      <c r="E257" s="205">
        <f t="shared" ref="E257:E288" si="16">D257*$E$3</f>
        <v>1539.0000000000002</v>
      </c>
      <c r="F257" s="204">
        <f t="shared" ref="F257:F288" si="17">D257*$E$3*(1-$G$3)</f>
        <v>1077.3000000000002</v>
      </c>
      <c r="G257" s="192"/>
      <c r="H257" s="192"/>
      <c r="I257" s="192"/>
      <c r="J257" s="192"/>
    </row>
    <row r="258" spans="2:10" s="191" customFormat="1" x14ac:dyDescent="0.3">
      <c r="B258" s="218"/>
      <c r="C258" s="203" t="s">
        <v>506</v>
      </c>
      <c r="D258" s="219">
        <v>16.200000000000003</v>
      </c>
      <c r="E258" s="202">
        <f t="shared" si="16"/>
        <v>1539.0000000000002</v>
      </c>
      <c r="F258" s="201">
        <f t="shared" si="17"/>
        <v>1077.3000000000002</v>
      </c>
      <c r="G258" s="192"/>
      <c r="H258" s="192"/>
      <c r="I258" s="192"/>
      <c r="J258" s="192"/>
    </row>
    <row r="259" spans="2:10" s="191" customFormat="1" x14ac:dyDescent="0.3">
      <c r="B259" s="218"/>
      <c r="C259" s="206" t="s">
        <v>505</v>
      </c>
      <c r="D259" s="216">
        <v>16.200000000000003</v>
      </c>
      <c r="E259" s="205">
        <f t="shared" si="16"/>
        <v>1539.0000000000002</v>
      </c>
      <c r="F259" s="204">
        <f t="shared" si="17"/>
        <v>1077.3000000000002</v>
      </c>
      <c r="G259" s="192"/>
      <c r="H259" s="192"/>
      <c r="I259" s="192"/>
      <c r="J259" s="192"/>
    </row>
    <row r="260" spans="2:10" s="191" customFormat="1" x14ac:dyDescent="0.3">
      <c r="B260" s="218"/>
      <c r="C260" s="203" t="s">
        <v>504</v>
      </c>
      <c r="D260" s="219">
        <v>21.8</v>
      </c>
      <c r="E260" s="202">
        <f t="shared" si="16"/>
        <v>2071</v>
      </c>
      <c r="F260" s="201">
        <f t="shared" si="17"/>
        <v>1449.6999999999998</v>
      </c>
      <c r="G260" s="192"/>
      <c r="H260" s="192"/>
      <c r="I260" s="192"/>
      <c r="J260" s="192"/>
    </row>
    <row r="261" spans="2:10" s="191" customFormat="1" x14ac:dyDescent="0.3">
      <c r="B261" s="218"/>
      <c r="C261" s="206" t="s">
        <v>503</v>
      </c>
      <c r="D261" s="216">
        <v>21.8</v>
      </c>
      <c r="E261" s="205">
        <f t="shared" si="16"/>
        <v>2071</v>
      </c>
      <c r="F261" s="204">
        <f t="shared" si="17"/>
        <v>1449.6999999999998</v>
      </c>
      <c r="G261" s="192"/>
      <c r="H261" s="192"/>
      <c r="I261" s="192"/>
      <c r="J261" s="192"/>
    </row>
    <row r="262" spans="2:10" s="191" customFormat="1" x14ac:dyDescent="0.3">
      <c r="B262" s="218"/>
      <c r="C262" s="203" t="s">
        <v>502</v>
      </c>
      <c r="D262" s="219">
        <v>21.8</v>
      </c>
      <c r="E262" s="202">
        <f t="shared" si="16"/>
        <v>2071</v>
      </c>
      <c r="F262" s="201">
        <f t="shared" si="17"/>
        <v>1449.6999999999998</v>
      </c>
      <c r="G262" s="192"/>
      <c r="H262" s="192"/>
      <c r="I262" s="192"/>
      <c r="J262" s="192"/>
    </row>
    <row r="263" spans="2:10" s="191" customFormat="1" x14ac:dyDescent="0.3">
      <c r="B263" s="218"/>
      <c r="C263" s="206" t="s">
        <v>501</v>
      </c>
      <c r="D263" s="216">
        <v>21.8</v>
      </c>
      <c r="E263" s="205">
        <f t="shared" si="16"/>
        <v>2071</v>
      </c>
      <c r="F263" s="204">
        <f t="shared" si="17"/>
        <v>1449.6999999999998</v>
      </c>
      <c r="G263" s="192"/>
      <c r="H263" s="192"/>
      <c r="I263" s="192"/>
      <c r="J263" s="192"/>
    </row>
    <row r="264" spans="2:10" s="191" customFormat="1" x14ac:dyDescent="0.3">
      <c r="B264" s="218"/>
      <c r="C264" s="203" t="s">
        <v>500</v>
      </c>
      <c r="D264" s="219">
        <v>21.900000000000002</v>
      </c>
      <c r="E264" s="202">
        <f t="shared" si="16"/>
        <v>2080.5</v>
      </c>
      <c r="F264" s="201">
        <f t="shared" si="17"/>
        <v>1456.35</v>
      </c>
      <c r="G264" s="192"/>
      <c r="H264" s="192"/>
      <c r="I264" s="192"/>
      <c r="J264" s="192"/>
    </row>
    <row r="265" spans="2:10" s="191" customFormat="1" x14ac:dyDescent="0.3">
      <c r="B265" s="218"/>
      <c r="C265" s="206" t="s">
        <v>499</v>
      </c>
      <c r="D265" s="216">
        <v>21.900000000000002</v>
      </c>
      <c r="E265" s="205">
        <f t="shared" si="16"/>
        <v>2080.5</v>
      </c>
      <c r="F265" s="204">
        <f t="shared" si="17"/>
        <v>1456.35</v>
      </c>
      <c r="G265" s="192"/>
      <c r="H265" s="192"/>
      <c r="I265" s="192"/>
      <c r="J265" s="192"/>
    </row>
    <row r="266" spans="2:10" s="191" customFormat="1" x14ac:dyDescent="0.3">
      <c r="B266" s="218"/>
      <c r="C266" s="203" t="s">
        <v>498</v>
      </c>
      <c r="D266" s="219">
        <v>22.5</v>
      </c>
      <c r="E266" s="202">
        <f t="shared" si="16"/>
        <v>2137.5</v>
      </c>
      <c r="F266" s="201">
        <f t="shared" si="17"/>
        <v>1496.25</v>
      </c>
      <c r="G266" s="192"/>
      <c r="H266" s="192"/>
      <c r="I266" s="192"/>
      <c r="J266" s="192"/>
    </row>
    <row r="267" spans="2:10" s="191" customFormat="1" x14ac:dyDescent="0.3">
      <c r="B267" s="218"/>
      <c r="C267" s="206" t="s">
        <v>497</v>
      </c>
      <c r="D267" s="216">
        <v>22.700000000000003</v>
      </c>
      <c r="E267" s="205">
        <f t="shared" si="16"/>
        <v>2156.5000000000005</v>
      </c>
      <c r="F267" s="204">
        <f t="shared" si="17"/>
        <v>1509.5500000000002</v>
      </c>
      <c r="G267" s="192"/>
      <c r="H267" s="192"/>
      <c r="I267" s="192"/>
      <c r="J267" s="192"/>
    </row>
    <row r="268" spans="2:10" s="191" customFormat="1" x14ac:dyDescent="0.3">
      <c r="B268" s="218"/>
      <c r="C268" s="203" t="s">
        <v>496</v>
      </c>
      <c r="D268" s="219">
        <v>22.700000000000003</v>
      </c>
      <c r="E268" s="202">
        <f t="shared" si="16"/>
        <v>2156.5000000000005</v>
      </c>
      <c r="F268" s="201">
        <f t="shared" si="17"/>
        <v>1509.5500000000002</v>
      </c>
      <c r="G268" s="192"/>
      <c r="H268" s="192"/>
      <c r="I268" s="192"/>
      <c r="J268" s="192"/>
    </row>
    <row r="269" spans="2:10" s="191" customFormat="1" x14ac:dyDescent="0.3">
      <c r="B269" s="218"/>
      <c r="C269" s="206" t="s">
        <v>495</v>
      </c>
      <c r="D269" s="216">
        <v>22.900000000000002</v>
      </c>
      <c r="E269" s="205">
        <f t="shared" si="16"/>
        <v>2175.5</v>
      </c>
      <c r="F269" s="204">
        <f t="shared" si="17"/>
        <v>1522.85</v>
      </c>
      <c r="G269" s="192"/>
      <c r="H269" s="192"/>
      <c r="I269" s="192"/>
      <c r="J269" s="192"/>
    </row>
    <row r="270" spans="2:10" s="191" customFormat="1" x14ac:dyDescent="0.3">
      <c r="B270" s="218"/>
      <c r="C270" s="203" t="s">
        <v>494</v>
      </c>
      <c r="D270" s="219">
        <v>23.8</v>
      </c>
      <c r="E270" s="202">
        <f t="shared" si="16"/>
        <v>2261</v>
      </c>
      <c r="F270" s="201">
        <f t="shared" si="17"/>
        <v>1582.6999999999998</v>
      </c>
      <c r="G270" s="192"/>
      <c r="H270" s="192"/>
      <c r="I270" s="192"/>
      <c r="J270" s="192"/>
    </row>
    <row r="271" spans="2:10" s="191" customFormat="1" x14ac:dyDescent="0.3">
      <c r="B271" s="218"/>
      <c r="C271" s="206" t="s">
        <v>493</v>
      </c>
      <c r="D271" s="216">
        <v>23.8</v>
      </c>
      <c r="E271" s="205">
        <f t="shared" si="16"/>
        <v>2261</v>
      </c>
      <c r="F271" s="204">
        <f t="shared" si="17"/>
        <v>1582.6999999999998</v>
      </c>
      <c r="G271" s="192"/>
      <c r="H271" s="192"/>
      <c r="I271" s="192"/>
      <c r="J271" s="192"/>
    </row>
    <row r="272" spans="2:10" s="191" customFormat="1" x14ac:dyDescent="0.3">
      <c r="B272" s="218"/>
      <c r="C272" s="203" t="s">
        <v>492</v>
      </c>
      <c r="D272" s="219">
        <v>23.8</v>
      </c>
      <c r="E272" s="202">
        <f t="shared" si="16"/>
        <v>2261</v>
      </c>
      <c r="F272" s="201">
        <f t="shared" si="17"/>
        <v>1582.6999999999998</v>
      </c>
      <c r="G272" s="192"/>
      <c r="H272" s="192"/>
      <c r="I272" s="192"/>
      <c r="J272" s="192"/>
    </row>
    <row r="273" spans="2:16" s="191" customFormat="1" x14ac:dyDescent="0.3">
      <c r="B273" s="218"/>
      <c r="C273" s="206" t="s">
        <v>491</v>
      </c>
      <c r="D273" s="216">
        <v>23.8</v>
      </c>
      <c r="E273" s="205">
        <f t="shared" si="16"/>
        <v>2261</v>
      </c>
      <c r="F273" s="204">
        <f t="shared" si="17"/>
        <v>1582.6999999999998</v>
      </c>
      <c r="G273" s="192"/>
      <c r="H273" s="192"/>
      <c r="I273" s="192"/>
      <c r="J273" s="192"/>
    </row>
    <row r="274" spans="2:16" s="191" customFormat="1" x14ac:dyDescent="0.3">
      <c r="B274" s="218"/>
      <c r="C274" s="203" t="s">
        <v>490</v>
      </c>
      <c r="D274" s="219">
        <v>23.6</v>
      </c>
      <c r="E274" s="202">
        <f t="shared" si="16"/>
        <v>2242</v>
      </c>
      <c r="F274" s="201">
        <f t="shared" si="17"/>
        <v>1569.3999999999999</v>
      </c>
      <c r="G274" s="192"/>
      <c r="H274" s="192"/>
      <c r="I274" s="192"/>
      <c r="J274" s="192"/>
    </row>
    <row r="275" spans="2:16" s="191" customFormat="1" x14ac:dyDescent="0.3">
      <c r="B275" s="218"/>
      <c r="C275" s="206" t="s">
        <v>489</v>
      </c>
      <c r="D275" s="216">
        <v>23</v>
      </c>
      <c r="E275" s="205">
        <f t="shared" si="16"/>
        <v>2185</v>
      </c>
      <c r="F275" s="204">
        <f t="shared" si="17"/>
        <v>1529.5</v>
      </c>
      <c r="G275" s="192"/>
      <c r="H275" s="192"/>
      <c r="I275" s="192"/>
      <c r="J275" s="192"/>
    </row>
    <row r="276" spans="2:16" s="191" customFormat="1" x14ac:dyDescent="0.3">
      <c r="B276" s="218"/>
      <c r="C276" s="203" t="s">
        <v>488</v>
      </c>
      <c r="D276" s="219">
        <v>23</v>
      </c>
      <c r="E276" s="202">
        <f t="shared" si="16"/>
        <v>2185</v>
      </c>
      <c r="F276" s="201">
        <f t="shared" si="17"/>
        <v>1529.5</v>
      </c>
      <c r="G276" s="192"/>
      <c r="H276" s="192"/>
      <c r="I276" s="192"/>
      <c r="J276" s="192"/>
    </row>
    <row r="277" spans="2:16" s="191" customFormat="1" x14ac:dyDescent="0.3">
      <c r="B277" s="218"/>
      <c r="C277" s="206" t="s">
        <v>487</v>
      </c>
      <c r="D277" s="216">
        <v>23</v>
      </c>
      <c r="E277" s="205">
        <f t="shared" si="16"/>
        <v>2185</v>
      </c>
      <c r="F277" s="204">
        <f t="shared" si="17"/>
        <v>1529.5</v>
      </c>
      <c r="G277" s="192"/>
      <c r="H277" s="192"/>
      <c r="I277" s="192"/>
      <c r="J277" s="192"/>
    </row>
    <row r="278" spans="2:16" s="191" customFormat="1" x14ac:dyDescent="0.3">
      <c r="B278" s="218"/>
      <c r="C278" s="203" t="s">
        <v>486</v>
      </c>
      <c r="D278" s="219">
        <v>23</v>
      </c>
      <c r="E278" s="202">
        <f t="shared" si="16"/>
        <v>2185</v>
      </c>
      <c r="F278" s="201">
        <f t="shared" si="17"/>
        <v>1529.5</v>
      </c>
      <c r="G278" s="192"/>
      <c r="H278" s="192"/>
      <c r="I278" s="192"/>
      <c r="J278" s="192"/>
    </row>
    <row r="279" spans="2:16" s="191" customFormat="1" x14ac:dyDescent="0.3">
      <c r="B279" s="218"/>
      <c r="C279" s="206" t="s">
        <v>485</v>
      </c>
      <c r="D279" s="216">
        <v>23</v>
      </c>
      <c r="E279" s="205">
        <f t="shared" si="16"/>
        <v>2185</v>
      </c>
      <c r="F279" s="204">
        <f t="shared" si="17"/>
        <v>1529.5</v>
      </c>
      <c r="G279" s="192"/>
      <c r="H279" s="192"/>
      <c r="I279" s="192"/>
      <c r="J279" s="192"/>
      <c r="P279" s="228"/>
    </row>
    <row r="280" spans="2:16" s="191" customFormat="1" x14ac:dyDescent="0.3">
      <c r="B280" s="218"/>
      <c r="C280" s="203" t="s">
        <v>484</v>
      </c>
      <c r="D280" s="219">
        <v>24.700000000000003</v>
      </c>
      <c r="E280" s="202">
        <f t="shared" si="16"/>
        <v>2346.5000000000005</v>
      </c>
      <c r="F280" s="201">
        <f t="shared" si="17"/>
        <v>1642.5500000000002</v>
      </c>
      <c r="G280" s="192"/>
      <c r="H280" s="192"/>
      <c r="I280" s="192"/>
      <c r="J280" s="192"/>
      <c r="P280" s="228"/>
    </row>
    <row r="281" spans="2:16" s="191" customFormat="1" x14ac:dyDescent="0.3">
      <c r="B281" s="218"/>
      <c r="C281" s="206" t="s">
        <v>483</v>
      </c>
      <c r="D281" s="216">
        <v>72</v>
      </c>
      <c r="E281" s="205">
        <f t="shared" si="16"/>
        <v>6840</v>
      </c>
      <c r="F281" s="204">
        <f t="shared" si="17"/>
        <v>4788</v>
      </c>
      <c r="G281" s="192"/>
      <c r="H281" s="192"/>
      <c r="I281" s="192"/>
      <c r="J281" s="192"/>
      <c r="P281" s="228"/>
    </row>
    <row r="282" spans="2:16" s="191" customFormat="1" x14ac:dyDescent="0.3">
      <c r="B282" s="218"/>
      <c r="C282" s="203" t="s">
        <v>482</v>
      </c>
      <c r="D282" s="219">
        <v>28</v>
      </c>
      <c r="E282" s="202">
        <f t="shared" si="16"/>
        <v>2660</v>
      </c>
      <c r="F282" s="201">
        <f t="shared" si="17"/>
        <v>1861.9999999999998</v>
      </c>
      <c r="G282" s="192"/>
      <c r="H282" s="192"/>
      <c r="I282" s="192"/>
      <c r="J282" s="192"/>
    </row>
    <row r="283" spans="2:16" s="191" customFormat="1" x14ac:dyDescent="0.3">
      <c r="B283" s="218"/>
      <c r="C283" s="206" t="s">
        <v>481</v>
      </c>
      <c r="D283" s="216">
        <v>25.1</v>
      </c>
      <c r="E283" s="205">
        <f t="shared" si="16"/>
        <v>2384.5</v>
      </c>
      <c r="F283" s="204">
        <f t="shared" si="17"/>
        <v>1669.1499999999999</v>
      </c>
      <c r="G283" s="192"/>
      <c r="H283" s="192"/>
      <c r="I283" s="192"/>
      <c r="J283" s="192"/>
    </row>
    <row r="284" spans="2:16" s="191" customFormat="1" x14ac:dyDescent="0.3">
      <c r="B284" s="218"/>
      <c r="C284" s="203" t="s">
        <v>480</v>
      </c>
      <c r="D284" s="219">
        <v>26.900000000000002</v>
      </c>
      <c r="E284" s="202">
        <f t="shared" si="16"/>
        <v>2555.5</v>
      </c>
      <c r="F284" s="201">
        <f t="shared" si="17"/>
        <v>1788.85</v>
      </c>
      <c r="G284" s="192"/>
      <c r="H284" s="192"/>
      <c r="I284" s="192"/>
      <c r="J284" s="192"/>
    </row>
    <row r="285" spans="2:16" s="191" customFormat="1" x14ac:dyDescent="0.3">
      <c r="B285" s="218"/>
      <c r="C285" s="206" t="s">
        <v>479</v>
      </c>
      <c r="D285" s="216">
        <v>26.900000000000002</v>
      </c>
      <c r="E285" s="205">
        <f t="shared" si="16"/>
        <v>2555.5</v>
      </c>
      <c r="F285" s="204">
        <f t="shared" si="17"/>
        <v>1788.85</v>
      </c>
      <c r="G285" s="192"/>
      <c r="H285" s="192"/>
      <c r="I285" s="192"/>
      <c r="J285" s="192"/>
    </row>
    <row r="286" spans="2:16" s="191" customFormat="1" x14ac:dyDescent="0.3">
      <c r="B286" s="218"/>
      <c r="C286" s="203" t="s">
        <v>478</v>
      </c>
      <c r="D286" s="219">
        <v>26.400000000000002</v>
      </c>
      <c r="E286" s="202">
        <f t="shared" si="16"/>
        <v>2508</v>
      </c>
      <c r="F286" s="201">
        <f t="shared" si="17"/>
        <v>1755.6</v>
      </c>
      <c r="G286" s="192"/>
      <c r="H286" s="192"/>
      <c r="I286" s="192"/>
      <c r="J286" s="192"/>
    </row>
    <row r="287" spans="2:16" s="191" customFormat="1" x14ac:dyDescent="0.3">
      <c r="B287" s="218"/>
      <c r="C287" s="206" t="s">
        <v>477</v>
      </c>
      <c r="D287" s="216">
        <v>81.5</v>
      </c>
      <c r="E287" s="205">
        <f t="shared" si="16"/>
        <v>7742.5</v>
      </c>
      <c r="F287" s="204">
        <f t="shared" si="17"/>
        <v>5419.75</v>
      </c>
      <c r="G287" s="192"/>
      <c r="H287" s="192"/>
      <c r="I287" s="192"/>
      <c r="J287" s="192"/>
    </row>
    <row r="288" spans="2:16" s="191" customFormat="1" x14ac:dyDescent="0.3">
      <c r="B288" s="218"/>
      <c r="C288" s="203" t="s">
        <v>476</v>
      </c>
      <c r="D288" s="219">
        <v>112.89999999999999</v>
      </c>
      <c r="E288" s="202">
        <f t="shared" si="16"/>
        <v>10725.5</v>
      </c>
      <c r="F288" s="201">
        <f t="shared" si="17"/>
        <v>7507.8499999999995</v>
      </c>
      <c r="G288" s="192"/>
      <c r="H288" s="192"/>
      <c r="I288" s="192"/>
      <c r="J288" s="192"/>
    </row>
    <row r="289" spans="2:10" s="191" customFormat="1" x14ac:dyDescent="0.3">
      <c r="B289" s="218"/>
      <c r="C289" s="206" t="s">
        <v>475</v>
      </c>
      <c r="D289" s="216">
        <v>34.800000000000004</v>
      </c>
      <c r="E289" s="205">
        <f t="shared" ref="E289:E320" si="18">D289*$E$3</f>
        <v>3306.0000000000005</v>
      </c>
      <c r="F289" s="204">
        <f t="shared" ref="F289:F320" si="19">D289*$E$3*(1-$G$3)</f>
        <v>2314.2000000000003</v>
      </c>
      <c r="G289" s="192"/>
      <c r="H289" s="192"/>
      <c r="I289" s="192"/>
      <c r="J289" s="192"/>
    </row>
    <row r="290" spans="2:10" s="191" customFormat="1" x14ac:dyDescent="0.3">
      <c r="B290" s="218"/>
      <c r="C290" s="203" t="s">
        <v>474</v>
      </c>
      <c r="D290" s="219">
        <v>32.200000000000003</v>
      </c>
      <c r="E290" s="202">
        <f t="shared" si="18"/>
        <v>3059.0000000000005</v>
      </c>
      <c r="F290" s="201">
        <f t="shared" si="19"/>
        <v>2141.3000000000002</v>
      </c>
      <c r="G290" s="192"/>
      <c r="H290" s="192"/>
      <c r="I290" s="192"/>
      <c r="J290" s="192"/>
    </row>
    <row r="291" spans="2:10" s="191" customFormat="1" x14ac:dyDescent="0.3">
      <c r="B291" s="218"/>
      <c r="C291" s="206" t="s">
        <v>473</v>
      </c>
      <c r="D291" s="216">
        <v>32.200000000000003</v>
      </c>
      <c r="E291" s="205">
        <f t="shared" si="18"/>
        <v>3059.0000000000005</v>
      </c>
      <c r="F291" s="204">
        <f t="shared" si="19"/>
        <v>2141.3000000000002</v>
      </c>
      <c r="G291" s="192"/>
      <c r="H291" s="192"/>
      <c r="I291" s="192"/>
      <c r="J291" s="192"/>
    </row>
    <row r="292" spans="2:10" s="191" customFormat="1" x14ac:dyDescent="0.3">
      <c r="B292" s="218"/>
      <c r="C292" s="203" t="s">
        <v>472</v>
      </c>
      <c r="D292" s="219">
        <v>32.200000000000003</v>
      </c>
      <c r="E292" s="202">
        <f t="shared" si="18"/>
        <v>3059.0000000000005</v>
      </c>
      <c r="F292" s="201">
        <f t="shared" si="19"/>
        <v>2141.3000000000002</v>
      </c>
      <c r="G292" s="192"/>
      <c r="H292" s="192"/>
      <c r="I292" s="192"/>
      <c r="J292" s="192"/>
    </row>
    <row r="293" spans="2:10" s="191" customFormat="1" x14ac:dyDescent="0.3">
      <c r="B293" s="218"/>
      <c r="C293" s="206" t="s">
        <v>471</v>
      </c>
      <c r="D293" s="216">
        <v>32.200000000000003</v>
      </c>
      <c r="E293" s="205">
        <f t="shared" si="18"/>
        <v>3059.0000000000005</v>
      </c>
      <c r="F293" s="204">
        <f t="shared" si="19"/>
        <v>2141.3000000000002</v>
      </c>
      <c r="G293" s="192"/>
      <c r="H293" s="192"/>
      <c r="I293" s="192"/>
      <c r="J293" s="192"/>
    </row>
    <row r="294" spans="2:10" s="191" customFormat="1" x14ac:dyDescent="0.3">
      <c r="B294" s="218"/>
      <c r="C294" s="203" t="s">
        <v>470</v>
      </c>
      <c r="D294" s="219">
        <v>55.6</v>
      </c>
      <c r="E294" s="202">
        <f t="shared" si="18"/>
        <v>5282</v>
      </c>
      <c r="F294" s="201">
        <f t="shared" si="19"/>
        <v>3697.3999999999996</v>
      </c>
      <c r="G294" s="192"/>
      <c r="H294" s="192"/>
      <c r="I294" s="192"/>
      <c r="J294" s="192"/>
    </row>
    <row r="295" spans="2:10" s="191" customFormat="1" x14ac:dyDescent="0.3">
      <c r="B295" s="218"/>
      <c r="C295" s="206" t="s">
        <v>469</v>
      </c>
      <c r="D295" s="216">
        <v>40</v>
      </c>
      <c r="E295" s="205">
        <f t="shared" si="18"/>
        <v>3800</v>
      </c>
      <c r="F295" s="204">
        <f t="shared" si="19"/>
        <v>2660</v>
      </c>
      <c r="G295" s="192"/>
      <c r="H295" s="192"/>
      <c r="I295" s="192"/>
      <c r="J295" s="192"/>
    </row>
    <row r="296" spans="2:10" s="191" customFormat="1" x14ac:dyDescent="0.3">
      <c r="B296" s="218"/>
      <c r="C296" s="203" t="s">
        <v>468</v>
      </c>
      <c r="D296" s="219">
        <v>40</v>
      </c>
      <c r="E296" s="202">
        <f t="shared" si="18"/>
        <v>3800</v>
      </c>
      <c r="F296" s="201">
        <f t="shared" si="19"/>
        <v>2660</v>
      </c>
      <c r="G296" s="192"/>
      <c r="H296" s="192"/>
      <c r="I296" s="192"/>
      <c r="J296" s="192"/>
    </row>
    <row r="297" spans="2:10" s="191" customFormat="1" x14ac:dyDescent="0.3">
      <c r="B297" s="218"/>
      <c r="C297" s="206" t="s">
        <v>467</v>
      </c>
      <c r="D297" s="216">
        <v>40</v>
      </c>
      <c r="E297" s="205">
        <f t="shared" si="18"/>
        <v>3800</v>
      </c>
      <c r="F297" s="204">
        <f t="shared" si="19"/>
        <v>2660</v>
      </c>
      <c r="G297" s="192"/>
      <c r="H297" s="192"/>
      <c r="I297" s="192"/>
      <c r="J297" s="192"/>
    </row>
    <row r="298" spans="2:10" s="191" customFormat="1" x14ac:dyDescent="0.3">
      <c r="B298" s="218"/>
      <c r="C298" s="203" t="s">
        <v>466</v>
      </c>
      <c r="D298" s="219">
        <v>40</v>
      </c>
      <c r="E298" s="202">
        <f t="shared" si="18"/>
        <v>3800</v>
      </c>
      <c r="F298" s="201">
        <f t="shared" si="19"/>
        <v>2660</v>
      </c>
      <c r="G298" s="192"/>
      <c r="H298" s="192"/>
      <c r="I298" s="192"/>
      <c r="J298" s="192"/>
    </row>
    <row r="299" spans="2:10" s="191" customFormat="1" x14ac:dyDescent="0.3">
      <c r="B299" s="218"/>
      <c r="C299" s="206" t="s">
        <v>465</v>
      </c>
      <c r="D299" s="216">
        <v>40</v>
      </c>
      <c r="E299" s="205">
        <f t="shared" si="18"/>
        <v>3800</v>
      </c>
      <c r="F299" s="204">
        <f t="shared" si="19"/>
        <v>2660</v>
      </c>
      <c r="G299" s="192"/>
      <c r="H299" s="192"/>
      <c r="I299" s="192"/>
      <c r="J299" s="192"/>
    </row>
    <row r="300" spans="2:10" s="191" customFormat="1" x14ac:dyDescent="0.3">
      <c r="B300" s="218"/>
      <c r="C300" s="203" t="s">
        <v>464</v>
      </c>
      <c r="D300" s="219">
        <v>42.300000000000004</v>
      </c>
      <c r="E300" s="202">
        <f t="shared" si="18"/>
        <v>4018.5000000000005</v>
      </c>
      <c r="F300" s="201">
        <f t="shared" si="19"/>
        <v>2812.9500000000003</v>
      </c>
      <c r="G300" s="192"/>
      <c r="H300" s="192"/>
      <c r="I300" s="192"/>
      <c r="J300" s="192"/>
    </row>
    <row r="301" spans="2:10" s="191" customFormat="1" x14ac:dyDescent="0.3">
      <c r="B301" s="218"/>
      <c r="C301" s="206" t="s">
        <v>463</v>
      </c>
      <c r="D301" s="216">
        <v>42.300000000000004</v>
      </c>
      <c r="E301" s="205">
        <f t="shared" si="18"/>
        <v>4018.5000000000005</v>
      </c>
      <c r="F301" s="204">
        <f t="shared" si="19"/>
        <v>2812.9500000000003</v>
      </c>
      <c r="G301" s="192"/>
      <c r="H301" s="192"/>
      <c r="I301" s="192"/>
      <c r="J301" s="192"/>
    </row>
    <row r="302" spans="2:10" s="191" customFormat="1" x14ac:dyDescent="0.3">
      <c r="B302" s="218"/>
      <c r="C302" s="203" t="s">
        <v>462</v>
      </c>
      <c r="D302" s="219">
        <v>42.4</v>
      </c>
      <c r="E302" s="202">
        <f t="shared" si="18"/>
        <v>4028</v>
      </c>
      <c r="F302" s="201">
        <f t="shared" si="19"/>
        <v>2819.6</v>
      </c>
      <c r="G302" s="192"/>
      <c r="H302" s="192"/>
      <c r="I302" s="192"/>
      <c r="J302" s="192"/>
    </row>
    <row r="303" spans="2:10" s="191" customFormat="1" x14ac:dyDescent="0.3">
      <c r="B303" s="218"/>
      <c r="C303" s="206" t="s">
        <v>461</v>
      </c>
      <c r="D303" s="216">
        <v>42.4</v>
      </c>
      <c r="E303" s="205">
        <f t="shared" si="18"/>
        <v>4028</v>
      </c>
      <c r="F303" s="204">
        <f t="shared" si="19"/>
        <v>2819.6</v>
      </c>
      <c r="G303" s="192"/>
      <c r="H303" s="192"/>
      <c r="I303" s="192"/>
      <c r="J303" s="192"/>
    </row>
    <row r="304" spans="2:10" s="191" customFormat="1" x14ac:dyDescent="0.3">
      <c r="B304" s="218"/>
      <c r="C304" s="203" t="s">
        <v>460</v>
      </c>
      <c r="D304" s="219">
        <v>43.5</v>
      </c>
      <c r="E304" s="202">
        <f t="shared" si="18"/>
        <v>4132.5</v>
      </c>
      <c r="F304" s="201">
        <f t="shared" si="19"/>
        <v>2892.75</v>
      </c>
      <c r="G304" s="192"/>
      <c r="H304" s="192"/>
      <c r="I304" s="192"/>
      <c r="J304" s="192"/>
    </row>
    <row r="305" spans="2:10" s="191" customFormat="1" x14ac:dyDescent="0.3">
      <c r="B305" s="218"/>
      <c r="C305" s="206" t="s">
        <v>459</v>
      </c>
      <c r="D305" s="216">
        <v>65.899999999999991</v>
      </c>
      <c r="E305" s="205">
        <f t="shared" si="18"/>
        <v>6260.4999999999991</v>
      </c>
      <c r="F305" s="204">
        <f t="shared" si="19"/>
        <v>4382.3499999999995</v>
      </c>
      <c r="G305" s="192"/>
      <c r="H305" s="192"/>
      <c r="I305" s="192"/>
      <c r="J305" s="192"/>
    </row>
    <row r="306" spans="2:10" s="191" customFormat="1" x14ac:dyDescent="0.3">
      <c r="B306" s="218"/>
      <c r="C306" s="203" t="s">
        <v>458</v>
      </c>
      <c r="D306" s="219">
        <v>66.199999999999989</v>
      </c>
      <c r="E306" s="202">
        <f t="shared" si="18"/>
        <v>6288.9999999999991</v>
      </c>
      <c r="F306" s="201">
        <f t="shared" si="19"/>
        <v>4402.2999999999993</v>
      </c>
      <c r="G306" s="192"/>
      <c r="H306" s="192"/>
      <c r="I306" s="192"/>
      <c r="J306" s="192"/>
    </row>
    <row r="307" spans="2:10" s="191" customFormat="1" x14ac:dyDescent="0.3">
      <c r="B307" s="218"/>
      <c r="C307" s="206" t="s">
        <v>457</v>
      </c>
      <c r="D307" s="216">
        <v>755.1</v>
      </c>
      <c r="E307" s="205">
        <f t="shared" si="18"/>
        <v>71734.5</v>
      </c>
      <c r="F307" s="204">
        <f t="shared" si="19"/>
        <v>50214.149999999994</v>
      </c>
      <c r="G307" s="192"/>
      <c r="H307" s="192"/>
      <c r="I307" s="192"/>
      <c r="J307" s="192"/>
    </row>
    <row r="308" spans="2:10" s="191" customFormat="1" x14ac:dyDescent="0.3">
      <c r="B308" s="218"/>
      <c r="C308" s="203" t="s">
        <v>456</v>
      </c>
      <c r="D308" s="219">
        <v>48.2</v>
      </c>
      <c r="E308" s="202">
        <f t="shared" si="18"/>
        <v>4579</v>
      </c>
      <c r="F308" s="201">
        <f t="shared" si="19"/>
        <v>3205.2999999999997</v>
      </c>
      <c r="G308" s="192"/>
      <c r="H308" s="192"/>
      <c r="I308" s="192"/>
      <c r="J308" s="192"/>
    </row>
    <row r="309" spans="2:10" s="191" customFormat="1" x14ac:dyDescent="0.3">
      <c r="B309" s="218"/>
      <c r="C309" s="206" t="s">
        <v>455</v>
      </c>
      <c r="D309" s="216">
        <v>48.2</v>
      </c>
      <c r="E309" s="205">
        <f t="shared" si="18"/>
        <v>4579</v>
      </c>
      <c r="F309" s="204">
        <f t="shared" si="19"/>
        <v>3205.2999999999997</v>
      </c>
      <c r="G309" s="192"/>
      <c r="H309" s="192"/>
      <c r="I309" s="192"/>
      <c r="J309" s="192"/>
    </row>
    <row r="310" spans="2:10" s="191" customFormat="1" x14ac:dyDescent="0.3">
      <c r="B310" s="218"/>
      <c r="C310" s="203" t="s">
        <v>454</v>
      </c>
      <c r="D310" s="219">
        <v>48.2</v>
      </c>
      <c r="E310" s="202">
        <f t="shared" si="18"/>
        <v>4579</v>
      </c>
      <c r="F310" s="201">
        <f t="shared" si="19"/>
        <v>3205.2999999999997</v>
      </c>
      <c r="G310" s="192"/>
      <c r="H310" s="192"/>
      <c r="I310" s="192"/>
      <c r="J310" s="192"/>
    </row>
    <row r="311" spans="2:10" s="191" customFormat="1" x14ac:dyDescent="0.3">
      <c r="B311" s="218"/>
      <c r="C311" s="206" t="s">
        <v>453</v>
      </c>
      <c r="D311" s="216">
        <v>48.2</v>
      </c>
      <c r="E311" s="205">
        <f t="shared" si="18"/>
        <v>4579</v>
      </c>
      <c r="F311" s="204">
        <f t="shared" si="19"/>
        <v>3205.2999999999997</v>
      </c>
      <c r="G311" s="192"/>
      <c r="H311" s="192"/>
      <c r="I311" s="192"/>
      <c r="J311" s="192"/>
    </row>
    <row r="312" spans="2:10" s="191" customFormat="1" x14ac:dyDescent="0.3">
      <c r="B312" s="218"/>
      <c r="C312" s="203" t="s">
        <v>452</v>
      </c>
      <c r="D312" s="219">
        <v>48.2</v>
      </c>
      <c r="E312" s="202">
        <f t="shared" si="18"/>
        <v>4579</v>
      </c>
      <c r="F312" s="201">
        <f t="shared" si="19"/>
        <v>3205.2999999999997</v>
      </c>
      <c r="G312" s="192"/>
      <c r="H312" s="192"/>
      <c r="I312" s="192"/>
      <c r="J312" s="192"/>
    </row>
    <row r="313" spans="2:10" s="191" customFormat="1" x14ac:dyDescent="0.3">
      <c r="B313" s="218"/>
      <c r="C313" s="206" t="s">
        <v>451</v>
      </c>
      <c r="D313" s="216">
        <v>75.399999999999991</v>
      </c>
      <c r="E313" s="205">
        <f t="shared" si="18"/>
        <v>7162.9999999999991</v>
      </c>
      <c r="F313" s="204">
        <f t="shared" si="19"/>
        <v>5014.0999999999995</v>
      </c>
      <c r="G313" s="192"/>
      <c r="H313" s="192"/>
      <c r="I313" s="192"/>
      <c r="J313" s="192"/>
    </row>
    <row r="314" spans="2:10" s="191" customFormat="1" x14ac:dyDescent="0.3">
      <c r="B314" s="218"/>
      <c r="C314" s="203" t="s">
        <v>450</v>
      </c>
      <c r="D314" s="219">
        <v>75.399999999999991</v>
      </c>
      <c r="E314" s="202">
        <f t="shared" si="18"/>
        <v>7162.9999999999991</v>
      </c>
      <c r="F314" s="201">
        <f t="shared" si="19"/>
        <v>5014.0999999999995</v>
      </c>
      <c r="G314" s="192"/>
      <c r="H314" s="192"/>
      <c r="I314" s="192"/>
      <c r="J314" s="192"/>
    </row>
    <row r="315" spans="2:10" s="191" customFormat="1" x14ac:dyDescent="0.3">
      <c r="B315" s="218"/>
      <c r="C315" s="206" t="s">
        <v>449</v>
      </c>
      <c r="D315" s="216">
        <v>52.9</v>
      </c>
      <c r="E315" s="205">
        <f t="shared" si="18"/>
        <v>5025.5</v>
      </c>
      <c r="F315" s="204">
        <f t="shared" si="19"/>
        <v>3517.85</v>
      </c>
      <c r="G315" s="192"/>
      <c r="H315" s="192"/>
      <c r="I315" s="192"/>
      <c r="J315" s="192"/>
    </row>
    <row r="316" spans="2:10" s="191" customFormat="1" x14ac:dyDescent="0.3">
      <c r="B316" s="218"/>
      <c r="C316" s="203" t="s">
        <v>448</v>
      </c>
      <c r="D316" s="219">
        <v>52.9</v>
      </c>
      <c r="E316" s="202">
        <f t="shared" si="18"/>
        <v>5025.5</v>
      </c>
      <c r="F316" s="201">
        <f t="shared" si="19"/>
        <v>3517.85</v>
      </c>
      <c r="G316" s="192"/>
      <c r="H316" s="192"/>
      <c r="I316" s="192"/>
      <c r="J316" s="192"/>
    </row>
    <row r="317" spans="2:10" s="191" customFormat="1" x14ac:dyDescent="0.3">
      <c r="B317" s="218"/>
      <c r="C317" s="206" t="s">
        <v>447</v>
      </c>
      <c r="D317" s="216">
        <v>52.9</v>
      </c>
      <c r="E317" s="205">
        <f t="shared" si="18"/>
        <v>5025.5</v>
      </c>
      <c r="F317" s="204">
        <f t="shared" si="19"/>
        <v>3517.85</v>
      </c>
      <c r="G317" s="192"/>
      <c r="H317" s="192"/>
      <c r="I317" s="192"/>
      <c r="J317" s="192"/>
    </row>
    <row r="318" spans="2:10" s="191" customFormat="1" x14ac:dyDescent="0.3">
      <c r="B318" s="218"/>
      <c r="C318" s="203" t="s">
        <v>446</v>
      </c>
      <c r="D318" s="219">
        <v>52.9</v>
      </c>
      <c r="E318" s="202">
        <f t="shared" si="18"/>
        <v>5025.5</v>
      </c>
      <c r="F318" s="201">
        <f t="shared" si="19"/>
        <v>3517.85</v>
      </c>
      <c r="G318" s="192"/>
      <c r="H318" s="192"/>
      <c r="I318" s="192"/>
      <c r="J318" s="192"/>
    </row>
    <row r="319" spans="2:10" s="191" customFormat="1" x14ac:dyDescent="0.3">
      <c r="B319" s="218"/>
      <c r="C319" s="206" t="s">
        <v>445</v>
      </c>
      <c r="D319" s="216">
        <v>52.9</v>
      </c>
      <c r="E319" s="205">
        <f t="shared" si="18"/>
        <v>5025.5</v>
      </c>
      <c r="F319" s="204">
        <f t="shared" si="19"/>
        <v>3517.85</v>
      </c>
      <c r="G319" s="192"/>
      <c r="H319" s="192"/>
      <c r="I319" s="192"/>
      <c r="J319" s="192"/>
    </row>
    <row r="320" spans="2:10" s="191" customFormat="1" x14ac:dyDescent="0.3">
      <c r="B320" s="218"/>
      <c r="C320" s="203" t="s">
        <v>444</v>
      </c>
      <c r="D320" s="219">
        <v>97.899999999999991</v>
      </c>
      <c r="E320" s="202">
        <f t="shared" si="18"/>
        <v>9300.5</v>
      </c>
      <c r="F320" s="201">
        <f t="shared" si="19"/>
        <v>6510.3499999999995</v>
      </c>
      <c r="G320" s="192"/>
      <c r="H320" s="192"/>
      <c r="I320" s="192"/>
      <c r="J320" s="192"/>
    </row>
    <row r="321" spans="2:10" s="191" customFormat="1" x14ac:dyDescent="0.3">
      <c r="B321" s="218"/>
      <c r="C321" s="206" t="s">
        <v>443</v>
      </c>
      <c r="D321" s="216">
        <v>97.899999999999991</v>
      </c>
      <c r="E321" s="205">
        <f t="shared" ref="E321:E348" si="20">D321*$E$3</f>
        <v>9300.5</v>
      </c>
      <c r="F321" s="204">
        <f t="shared" ref="F321:F348" si="21">D321*$E$3*(1-$G$3)</f>
        <v>6510.3499999999995</v>
      </c>
      <c r="G321" s="192"/>
      <c r="H321" s="192"/>
      <c r="I321" s="192"/>
      <c r="J321" s="192"/>
    </row>
    <row r="322" spans="2:10" s="191" customFormat="1" x14ac:dyDescent="0.3">
      <c r="B322" s="218"/>
      <c r="C322" s="203" t="s">
        <v>442</v>
      </c>
      <c r="D322" s="219">
        <v>68</v>
      </c>
      <c r="E322" s="202">
        <f t="shared" si="20"/>
        <v>6460</v>
      </c>
      <c r="F322" s="201">
        <f t="shared" si="21"/>
        <v>4522</v>
      </c>
      <c r="G322" s="192"/>
      <c r="H322" s="192"/>
      <c r="I322" s="192"/>
      <c r="J322" s="192"/>
    </row>
    <row r="323" spans="2:10" s="191" customFormat="1" x14ac:dyDescent="0.3">
      <c r="B323" s="218"/>
      <c r="C323" s="206" t="s">
        <v>441</v>
      </c>
      <c r="D323" s="216">
        <v>64</v>
      </c>
      <c r="E323" s="205">
        <f t="shared" si="20"/>
        <v>6080</v>
      </c>
      <c r="F323" s="204">
        <f t="shared" si="21"/>
        <v>4256</v>
      </c>
      <c r="G323" s="192"/>
      <c r="H323" s="192"/>
      <c r="I323" s="192"/>
      <c r="J323" s="192"/>
    </row>
    <row r="324" spans="2:10" s="191" customFormat="1" x14ac:dyDescent="0.3">
      <c r="B324" s="218"/>
      <c r="C324" s="203" t="s">
        <v>440</v>
      </c>
      <c r="D324" s="219">
        <v>63.6</v>
      </c>
      <c r="E324" s="202">
        <f t="shared" si="20"/>
        <v>6042</v>
      </c>
      <c r="F324" s="201">
        <f t="shared" si="21"/>
        <v>4229.3999999999996</v>
      </c>
      <c r="G324" s="192"/>
      <c r="H324" s="192"/>
      <c r="I324" s="192"/>
      <c r="J324" s="192"/>
    </row>
    <row r="325" spans="2:10" s="191" customFormat="1" x14ac:dyDescent="0.3">
      <c r="B325" s="218"/>
      <c r="C325" s="206" t="s">
        <v>439</v>
      </c>
      <c r="D325" s="216">
        <v>63.6</v>
      </c>
      <c r="E325" s="205">
        <f t="shared" si="20"/>
        <v>6042</v>
      </c>
      <c r="F325" s="204">
        <f t="shared" si="21"/>
        <v>4229.3999999999996</v>
      </c>
      <c r="G325" s="192"/>
      <c r="H325" s="192"/>
      <c r="I325" s="192"/>
      <c r="J325" s="192"/>
    </row>
    <row r="326" spans="2:10" s="191" customFormat="1" x14ac:dyDescent="0.3">
      <c r="B326" s="218"/>
      <c r="C326" s="203" t="s">
        <v>438</v>
      </c>
      <c r="D326" s="219">
        <v>63.1</v>
      </c>
      <c r="E326" s="202">
        <f t="shared" si="20"/>
        <v>5994.5</v>
      </c>
      <c r="F326" s="201">
        <f t="shared" si="21"/>
        <v>4196.1499999999996</v>
      </c>
      <c r="G326" s="192"/>
      <c r="H326" s="192"/>
      <c r="I326" s="192"/>
      <c r="J326" s="192"/>
    </row>
    <row r="327" spans="2:10" s="191" customFormat="1" x14ac:dyDescent="0.3">
      <c r="B327" s="218"/>
      <c r="C327" s="206" t="s">
        <v>437</v>
      </c>
      <c r="D327" s="216">
        <v>100.5</v>
      </c>
      <c r="E327" s="205">
        <f t="shared" si="20"/>
        <v>9547.5</v>
      </c>
      <c r="F327" s="204">
        <f t="shared" si="21"/>
        <v>6683.25</v>
      </c>
      <c r="G327" s="192"/>
      <c r="H327" s="192"/>
      <c r="I327" s="192"/>
      <c r="J327" s="192"/>
    </row>
    <row r="328" spans="2:10" s="191" customFormat="1" x14ac:dyDescent="0.3">
      <c r="B328" s="218"/>
      <c r="C328" s="203" t="s">
        <v>436</v>
      </c>
      <c r="D328" s="219">
        <v>100.5</v>
      </c>
      <c r="E328" s="202">
        <f t="shared" si="20"/>
        <v>9547.5</v>
      </c>
      <c r="F328" s="201">
        <f t="shared" si="21"/>
        <v>6683.25</v>
      </c>
      <c r="G328" s="192"/>
      <c r="H328" s="192"/>
      <c r="I328" s="192"/>
      <c r="J328" s="192"/>
    </row>
    <row r="329" spans="2:10" s="191" customFormat="1" x14ac:dyDescent="0.3">
      <c r="B329" s="218"/>
      <c r="C329" s="206" t="s">
        <v>435</v>
      </c>
      <c r="D329" s="216">
        <v>719.9</v>
      </c>
      <c r="E329" s="205">
        <f t="shared" si="20"/>
        <v>68390.5</v>
      </c>
      <c r="F329" s="204">
        <f t="shared" si="21"/>
        <v>47873.35</v>
      </c>
      <c r="G329" s="192"/>
      <c r="H329" s="192"/>
      <c r="I329" s="192"/>
      <c r="J329" s="192"/>
    </row>
    <row r="330" spans="2:10" s="191" customFormat="1" x14ac:dyDescent="0.3">
      <c r="B330" s="218"/>
      <c r="C330" s="203" t="s">
        <v>434</v>
      </c>
      <c r="D330" s="219">
        <v>1038.3</v>
      </c>
      <c r="E330" s="202">
        <f t="shared" si="20"/>
        <v>98638.5</v>
      </c>
      <c r="F330" s="201">
        <f t="shared" si="21"/>
        <v>69046.95</v>
      </c>
      <c r="G330" s="192"/>
      <c r="H330" s="192"/>
      <c r="I330" s="192"/>
      <c r="J330" s="192"/>
    </row>
    <row r="331" spans="2:10" s="191" customFormat="1" x14ac:dyDescent="0.3">
      <c r="B331" s="218"/>
      <c r="C331" s="206" t="s">
        <v>433</v>
      </c>
      <c r="D331" s="216">
        <v>72.899999999999991</v>
      </c>
      <c r="E331" s="205">
        <f t="shared" si="20"/>
        <v>6925.4999999999991</v>
      </c>
      <c r="F331" s="204">
        <f t="shared" si="21"/>
        <v>4847.8499999999995</v>
      </c>
      <c r="G331" s="192"/>
      <c r="H331" s="192"/>
      <c r="I331" s="192"/>
      <c r="J331" s="192"/>
    </row>
    <row r="332" spans="2:10" s="191" customFormat="1" x14ac:dyDescent="0.3">
      <c r="B332" s="218"/>
      <c r="C332" s="203" t="s">
        <v>432</v>
      </c>
      <c r="D332" s="219">
        <v>72.899999999999991</v>
      </c>
      <c r="E332" s="202">
        <f t="shared" si="20"/>
        <v>6925.4999999999991</v>
      </c>
      <c r="F332" s="201">
        <f t="shared" si="21"/>
        <v>4847.8499999999995</v>
      </c>
      <c r="G332" s="192"/>
      <c r="H332" s="192"/>
      <c r="I332" s="192"/>
      <c r="J332" s="192"/>
    </row>
    <row r="333" spans="2:10" s="191" customFormat="1" x14ac:dyDescent="0.3">
      <c r="B333" s="218"/>
      <c r="C333" s="206" t="s">
        <v>431</v>
      </c>
      <c r="D333" s="216">
        <v>72.899999999999991</v>
      </c>
      <c r="E333" s="205">
        <f t="shared" si="20"/>
        <v>6925.4999999999991</v>
      </c>
      <c r="F333" s="204">
        <f t="shared" si="21"/>
        <v>4847.8499999999995</v>
      </c>
      <c r="G333" s="192"/>
      <c r="H333" s="192"/>
      <c r="I333" s="192"/>
      <c r="J333" s="192"/>
    </row>
    <row r="334" spans="2:10" s="191" customFormat="1" x14ac:dyDescent="0.3">
      <c r="B334" s="218"/>
      <c r="C334" s="206" t="s">
        <v>430</v>
      </c>
      <c r="D334" s="216">
        <v>72.899999999999991</v>
      </c>
      <c r="E334" s="205">
        <f t="shared" si="20"/>
        <v>6925.4999999999991</v>
      </c>
      <c r="F334" s="204">
        <f t="shared" si="21"/>
        <v>4847.8499999999995</v>
      </c>
      <c r="G334" s="192"/>
      <c r="H334" s="192"/>
      <c r="I334" s="192"/>
      <c r="J334" s="192"/>
    </row>
    <row r="335" spans="2:10" s="191" customFormat="1" x14ac:dyDescent="0.3">
      <c r="B335" s="218"/>
      <c r="C335" s="203" t="s">
        <v>429</v>
      </c>
      <c r="D335" s="219">
        <v>117.19999999999999</v>
      </c>
      <c r="E335" s="202">
        <f t="shared" si="20"/>
        <v>11133.999999999998</v>
      </c>
      <c r="F335" s="201">
        <f t="shared" si="21"/>
        <v>7793.7999999999984</v>
      </c>
      <c r="G335" s="192"/>
      <c r="H335" s="192"/>
      <c r="I335" s="192"/>
      <c r="J335" s="192"/>
    </row>
    <row r="336" spans="2:10" s="191" customFormat="1" x14ac:dyDescent="0.3">
      <c r="B336" s="218"/>
      <c r="C336" s="206" t="s">
        <v>428</v>
      </c>
      <c r="D336" s="216">
        <v>117.19999999999999</v>
      </c>
      <c r="E336" s="205">
        <f t="shared" si="20"/>
        <v>11133.999999999998</v>
      </c>
      <c r="F336" s="204">
        <f t="shared" si="21"/>
        <v>7793.7999999999984</v>
      </c>
      <c r="G336" s="192"/>
      <c r="H336" s="192"/>
      <c r="I336" s="192"/>
      <c r="J336" s="192"/>
    </row>
    <row r="337" spans="2:10" s="191" customFormat="1" x14ac:dyDescent="0.3">
      <c r="B337" s="218"/>
      <c r="C337" s="203" t="s">
        <v>427</v>
      </c>
      <c r="D337" s="219">
        <v>96.6</v>
      </c>
      <c r="E337" s="202">
        <f t="shared" si="20"/>
        <v>9177</v>
      </c>
      <c r="F337" s="201">
        <f t="shared" si="21"/>
        <v>6423.9</v>
      </c>
      <c r="G337" s="192"/>
      <c r="H337" s="192"/>
      <c r="I337" s="192"/>
      <c r="J337" s="192"/>
    </row>
    <row r="338" spans="2:10" s="191" customFormat="1" x14ac:dyDescent="0.3">
      <c r="B338" s="218"/>
      <c r="C338" s="206" t="s">
        <v>426</v>
      </c>
      <c r="D338" s="216">
        <v>96.6</v>
      </c>
      <c r="E338" s="205">
        <f t="shared" si="20"/>
        <v>9177</v>
      </c>
      <c r="F338" s="204">
        <f t="shared" si="21"/>
        <v>6423.9</v>
      </c>
      <c r="G338" s="192"/>
      <c r="H338" s="192"/>
      <c r="I338" s="192"/>
      <c r="J338" s="192"/>
    </row>
    <row r="339" spans="2:10" s="191" customFormat="1" x14ac:dyDescent="0.3">
      <c r="B339" s="218"/>
      <c r="C339" s="203" t="s">
        <v>425</v>
      </c>
      <c r="D339" s="219">
        <v>245.6</v>
      </c>
      <c r="E339" s="202">
        <f t="shared" si="20"/>
        <v>23332</v>
      </c>
      <c r="F339" s="201">
        <f t="shared" si="21"/>
        <v>16332.4</v>
      </c>
      <c r="G339" s="192"/>
      <c r="H339" s="192"/>
      <c r="I339" s="192"/>
      <c r="J339" s="192"/>
    </row>
    <row r="340" spans="2:10" s="191" customFormat="1" x14ac:dyDescent="0.3">
      <c r="B340" s="218"/>
      <c r="C340" s="206" t="s">
        <v>424</v>
      </c>
      <c r="D340" s="216">
        <v>247</v>
      </c>
      <c r="E340" s="205">
        <f t="shared" si="20"/>
        <v>23465</v>
      </c>
      <c r="F340" s="204">
        <f t="shared" si="21"/>
        <v>16425.5</v>
      </c>
      <c r="G340" s="192"/>
      <c r="H340" s="192"/>
      <c r="I340" s="192"/>
      <c r="J340" s="192"/>
    </row>
    <row r="341" spans="2:10" s="191" customFormat="1" x14ac:dyDescent="0.3">
      <c r="B341" s="218"/>
      <c r="C341" s="203" t="s">
        <v>423</v>
      </c>
      <c r="D341" s="219">
        <v>113.19999999999999</v>
      </c>
      <c r="E341" s="202">
        <f t="shared" si="20"/>
        <v>10753.999999999998</v>
      </c>
      <c r="F341" s="201">
        <f t="shared" si="21"/>
        <v>7527.7999999999984</v>
      </c>
      <c r="G341" s="192"/>
      <c r="H341" s="192"/>
      <c r="I341" s="192"/>
      <c r="J341" s="192"/>
    </row>
    <row r="342" spans="2:10" s="191" customFormat="1" x14ac:dyDescent="0.3">
      <c r="B342" s="218"/>
      <c r="C342" s="206" t="s">
        <v>422</v>
      </c>
      <c r="D342" s="216">
        <v>117.69999999999999</v>
      </c>
      <c r="E342" s="205">
        <f t="shared" si="20"/>
        <v>11181.499999999998</v>
      </c>
      <c r="F342" s="204">
        <f t="shared" si="21"/>
        <v>7827.0499999999984</v>
      </c>
      <c r="G342" s="192"/>
      <c r="H342" s="192"/>
      <c r="I342" s="192"/>
      <c r="J342" s="192"/>
    </row>
    <row r="343" spans="2:10" s="191" customFormat="1" x14ac:dyDescent="0.3">
      <c r="B343" s="218"/>
      <c r="C343" s="203" t="s">
        <v>421</v>
      </c>
      <c r="D343" s="219">
        <v>187.2</v>
      </c>
      <c r="E343" s="202">
        <f t="shared" si="20"/>
        <v>17784</v>
      </c>
      <c r="F343" s="201">
        <f t="shared" si="21"/>
        <v>12448.8</v>
      </c>
      <c r="G343" s="192"/>
      <c r="H343" s="192"/>
      <c r="I343" s="192"/>
      <c r="J343" s="192"/>
    </row>
    <row r="344" spans="2:10" s="191" customFormat="1" x14ac:dyDescent="0.3">
      <c r="B344" s="218"/>
      <c r="C344" s="206" t="s">
        <v>420</v>
      </c>
      <c r="D344" s="216">
        <v>901.4</v>
      </c>
      <c r="E344" s="205">
        <f t="shared" si="20"/>
        <v>85633</v>
      </c>
      <c r="F344" s="204">
        <f t="shared" si="21"/>
        <v>59943.1</v>
      </c>
      <c r="G344" s="192"/>
      <c r="H344" s="192"/>
      <c r="I344" s="192"/>
      <c r="J344" s="192"/>
    </row>
    <row r="345" spans="2:10" s="191" customFormat="1" x14ac:dyDescent="0.3">
      <c r="B345" s="218"/>
      <c r="C345" s="203" t="s">
        <v>419</v>
      </c>
      <c r="D345" s="219">
        <v>1333.5</v>
      </c>
      <c r="E345" s="202">
        <f t="shared" si="20"/>
        <v>126682.5</v>
      </c>
      <c r="F345" s="201">
        <f t="shared" si="21"/>
        <v>88677.75</v>
      </c>
      <c r="G345" s="192"/>
      <c r="H345" s="192"/>
      <c r="I345" s="192"/>
      <c r="J345" s="192"/>
    </row>
    <row r="346" spans="2:10" s="191" customFormat="1" x14ac:dyDescent="0.3">
      <c r="B346" s="218"/>
      <c r="C346" s="206" t="s">
        <v>418</v>
      </c>
      <c r="D346" s="216">
        <v>177.4</v>
      </c>
      <c r="E346" s="205">
        <f t="shared" si="20"/>
        <v>16853</v>
      </c>
      <c r="F346" s="204">
        <f t="shared" si="21"/>
        <v>11797.099999999999</v>
      </c>
      <c r="G346" s="192"/>
      <c r="H346" s="192"/>
      <c r="I346" s="192"/>
      <c r="J346" s="192"/>
    </row>
    <row r="347" spans="2:10" s="191" customFormat="1" x14ac:dyDescent="0.3">
      <c r="B347" s="218"/>
      <c r="C347" s="203" t="s">
        <v>417</v>
      </c>
      <c r="D347" s="219">
        <v>1137.5999999999999</v>
      </c>
      <c r="E347" s="202">
        <f t="shared" si="20"/>
        <v>108071.99999999999</v>
      </c>
      <c r="F347" s="201">
        <f t="shared" si="21"/>
        <v>75650.39999999998</v>
      </c>
      <c r="G347" s="192"/>
      <c r="H347" s="192"/>
      <c r="I347" s="192"/>
      <c r="J347" s="192"/>
    </row>
    <row r="348" spans="2:10" s="191" customFormat="1" ht="19.5" thickBot="1" x14ac:dyDescent="0.35">
      <c r="B348" s="215"/>
      <c r="C348" s="227" t="s">
        <v>416</v>
      </c>
      <c r="D348" s="225">
        <v>1465.6999999999998</v>
      </c>
      <c r="E348" s="224">
        <f t="shared" si="20"/>
        <v>139241.49999999997</v>
      </c>
      <c r="F348" s="223">
        <f t="shared" si="21"/>
        <v>97469.049999999974</v>
      </c>
      <c r="G348" s="192"/>
      <c r="H348" s="192"/>
      <c r="I348" s="192"/>
      <c r="J348" s="192"/>
    </row>
    <row r="349" spans="2:10" s="210" customFormat="1" ht="38.25" customHeight="1" thickBot="1" x14ac:dyDescent="0.35">
      <c r="B349" s="222"/>
      <c r="C349" s="816" t="s">
        <v>415</v>
      </c>
      <c r="D349" s="814"/>
      <c r="E349" s="814"/>
      <c r="F349" s="815"/>
      <c r="G349" s="211"/>
      <c r="H349" s="211"/>
      <c r="I349" s="211"/>
      <c r="J349" s="211"/>
    </row>
    <row r="350" spans="2:10" s="191" customFormat="1" ht="57" thickBot="1" x14ac:dyDescent="0.35">
      <c r="B350" s="218"/>
      <c r="C350" s="209" t="s">
        <v>27</v>
      </c>
      <c r="D350" s="221" t="s">
        <v>396</v>
      </c>
      <c r="E350" s="208" t="s">
        <v>384</v>
      </c>
      <c r="F350" s="207" t="s">
        <v>383</v>
      </c>
      <c r="G350" s="192"/>
      <c r="H350" s="192"/>
      <c r="I350" s="192"/>
      <c r="J350" s="192"/>
    </row>
    <row r="351" spans="2:10" s="191" customFormat="1" x14ac:dyDescent="0.3">
      <c r="B351" s="218"/>
      <c r="C351" s="217" t="s">
        <v>414</v>
      </c>
      <c r="D351" s="216">
        <v>9.1</v>
      </c>
      <c r="E351" s="205">
        <f t="shared" ref="E351:E367" si="22">D351*$E$3</f>
        <v>864.5</v>
      </c>
      <c r="F351" s="204">
        <f t="shared" ref="F351:F367" si="23">D351*$E$3*(1-$G$3)</f>
        <v>605.15</v>
      </c>
      <c r="G351" s="192"/>
      <c r="H351" s="192"/>
      <c r="I351" s="192"/>
      <c r="J351" s="192"/>
    </row>
    <row r="352" spans="2:10" s="191" customFormat="1" x14ac:dyDescent="0.3">
      <c r="B352" s="218"/>
      <c r="C352" s="220" t="s">
        <v>413</v>
      </c>
      <c r="D352" s="219">
        <v>10</v>
      </c>
      <c r="E352" s="202">
        <f t="shared" si="22"/>
        <v>950</v>
      </c>
      <c r="F352" s="201">
        <f t="shared" si="23"/>
        <v>665</v>
      </c>
      <c r="G352" s="192"/>
      <c r="H352" s="192"/>
      <c r="I352" s="192"/>
      <c r="J352" s="192"/>
    </row>
    <row r="353" spans="2:10" s="191" customFormat="1" x14ac:dyDescent="0.3">
      <c r="B353" s="218"/>
      <c r="C353" s="217" t="s">
        <v>412</v>
      </c>
      <c r="D353" s="216">
        <v>11.4</v>
      </c>
      <c r="E353" s="205">
        <f t="shared" si="22"/>
        <v>1083</v>
      </c>
      <c r="F353" s="204">
        <f t="shared" si="23"/>
        <v>758.09999999999991</v>
      </c>
      <c r="G353" s="192"/>
      <c r="H353" s="192"/>
      <c r="I353" s="192"/>
      <c r="J353" s="192"/>
    </row>
    <row r="354" spans="2:10" s="191" customFormat="1" x14ac:dyDescent="0.3">
      <c r="B354" s="218"/>
      <c r="C354" s="220" t="s">
        <v>411</v>
      </c>
      <c r="D354" s="219">
        <v>15.6</v>
      </c>
      <c r="E354" s="202">
        <f t="shared" si="22"/>
        <v>1482</v>
      </c>
      <c r="F354" s="201">
        <f t="shared" si="23"/>
        <v>1037.3999999999999</v>
      </c>
      <c r="G354" s="192"/>
      <c r="H354" s="192"/>
      <c r="I354" s="192"/>
      <c r="J354" s="192"/>
    </row>
    <row r="355" spans="2:10" s="191" customFormat="1" x14ac:dyDescent="0.3">
      <c r="B355" s="218"/>
      <c r="C355" s="217" t="s">
        <v>410</v>
      </c>
      <c r="D355" s="216">
        <v>16.900000000000002</v>
      </c>
      <c r="E355" s="205">
        <f t="shared" si="22"/>
        <v>1605.5000000000002</v>
      </c>
      <c r="F355" s="204">
        <f t="shared" si="23"/>
        <v>1123.8500000000001</v>
      </c>
      <c r="G355" s="192"/>
      <c r="H355" s="192"/>
      <c r="I355" s="192"/>
      <c r="J355" s="192"/>
    </row>
    <row r="356" spans="2:10" s="191" customFormat="1" x14ac:dyDescent="0.3">
      <c r="B356" s="218"/>
      <c r="C356" s="220" t="s">
        <v>409</v>
      </c>
      <c r="D356" s="219">
        <v>16.900000000000002</v>
      </c>
      <c r="E356" s="202">
        <f t="shared" si="22"/>
        <v>1605.5000000000002</v>
      </c>
      <c r="F356" s="201">
        <f t="shared" si="23"/>
        <v>1123.8500000000001</v>
      </c>
      <c r="G356" s="192"/>
      <c r="H356" s="192"/>
      <c r="I356" s="192"/>
      <c r="J356" s="192"/>
    </row>
    <row r="357" spans="2:10" s="191" customFormat="1" x14ac:dyDescent="0.3">
      <c r="B357" s="218"/>
      <c r="C357" s="217" t="s">
        <v>408</v>
      </c>
      <c r="D357" s="216">
        <v>29.700000000000003</v>
      </c>
      <c r="E357" s="205">
        <f t="shared" si="22"/>
        <v>2821.5000000000005</v>
      </c>
      <c r="F357" s="204">
        <f t="shared" si="23"/>
        <v>1975.0500000000002</v>
      </c>
      <c r="G357" s="192"/>
      <c r="H357" s="192"/>
      <c r="I357" s="192"/>
      <c r="J357" s="192"/>
    </row>
    <row r="358" spans="2:10" s="191" customFormat="1" x14ac:dyDescent="0.3">
      <c r="B358" s="218"/>
      <c r="C358" s="220" t="s">
        <v>407</v>
      </c>
      <c r="D358" s="219">
        <v>31.5</v>
      </c>
      <c r="E358" s="202">
        <f t="shared" si="22"/>
        <v>2992.5</v>
      </c>
      <c r="F358" s="201">
        <f t="shared" si="23"/>
        <v>2094.75</v>
      </c>
      <c r="G358" s="192"/>
      <c r="H358" s="192"/>
      <c r="I358" s="192"/>
      <c r="J358" s="192"/>
    </row>
    <row r="359" spans="2:10" s="191" customFormat="1" x14ac:dyDescent="0.3">
      <c r="B359" s="218"/>
      <c r="C359" s="217" t="s">
        <v>406</v>
      </c>
      <c r="D359" s="216">
        <v>42.7</v>
      </c>
      <c r="E359" s="205">
        <f t="shared" si="22"/>
        <v>4056.5000000000005</v>
      </c>
      <c r="F359" s="204">
        <f t="shared" si="23"/>
        <v>2839.55</v>
      </c>
      <c r="G359" s="192"/>
      <c r="H359" s="192"/>
      <c r="I359" s="192"/>
      <c r="J359" s="192"/>
    </row>
    <row r="360" spans="2:10" s="191" customFormat="1" x14ac:dyDescent="0.3">
      <c r="B360" s="218"/>
      <c r="C360" s="220" t="s">
        <v>405</v>
      </c>
      <c r="D360" s="219">
        <v>64.699999999999989</v>
      </c>
      <c r="E360" s="202">
        <f t="shared" si="22"/>
        <v>6146.4999999999991</v>
      </c>
      <c r="F360" s="201">
        <f t="shared" si="23"/>
        <v>4302.5499999999993</v>
      </c>
      <c r="G360" s="192"/>
      <c r="H360" s="192"/>
      <c r="I360" s="192"/>
      <c r="J360" s="192"/>
    </row>
    <row r="361" spans="2:10" s="191" customFormat="1" x14ac:dyDescent="0.3">
      <c r="B361" s="218"/>
      <c r="C361" s="217" t="s">
        <v>404</v>
      </c>
      <c r="D361" s="216">
        <v>125.19999999999999</v>
      </c>
      <c r="E361" s="205">
        <f t="shared" si="22"/>
        <v>11893.999999999998</v>
      </c>
      <c r="F361" s="204">
        <f t="shared" si="23"/>
        <v>8325.7999999999975</v>
      </c>
      <c r="G361" s="192"/>
      <c r="H361" s="192"/>
      <c r="I361" s="192"/>
      <c r="J361" s="192"/>
    </row>
    <row r="362" spans="2:10" s="191" customFormat="1" x14ac:dyDescent="0.3">
      <c r="B362" s="218"/>
      <c r="C362" s="220" t="s">
        <v>403</v>
      </c>
      <c r="D362" s="219">
        <v>98.1</v>
      </c>
      <c r="E362" s="202">
        <f t="shared" si="22"/>
        <v>9319.5</v>
      </c>
      <c r="F362" s="201">
        <f t="shared" si="23"/>
        <v>6523.65</v>
      </c>
      <c r="G362" s="192"/>
      <c r="H362" s="192"/>
      <c r="I362" s="192"/>
      <c r="J362" s="192"/>
    </row>
    <row r="363" spans="2:10" s="191" customFormat="1" x14ac:dyDescent="0.3">
      <c r="B363" s="218"/>
      <c r="C363" s="217" t="s">
        <v>402</v>
      </c>
      <c r="D363" s="216">
        <v>144.9</v>
      </c>
      <c r="E363" s="205">
        <f t="shared" si="22"/>
        <v>13765.5</v>
      </c>
      <c r="F363" s="204">
        <f t="shared" si="23"/>
        <v>9635.8499999999985</v>
      </c>
      <c r="G363" s="192"/>
      <c r="H363" s="192"/>
      <c r="I363" s="192"/>
      <c r="J363" s="192"/>
    </row>
    <row r="364" spans="2:10" s="191" customFormat="1" x14ac:dyDescent="0.3">
      <c r="B364" s="218"/>
      <c r="C364" s="220" t="s">
        <v>401</v>
      </c>
      <c r="D364" s="219">
        <v>181.29999999999998</v>
      </c>
      <c r="E364" s="202">
        <f t="shared" si="22"/>
        <v>17223.5</v>
      </c>
      <c r="F364" s="201">
        <f t="shared" si="23"/>
        <v>12056.449999999999</v>
      </c>
      <c r="G364" s="192"/>
      <c r="H364" s="192"/>
      <c r="I364" s="192"/>
      <c r="J364" s="192"/>
    </row>
    <row r="365" spans="2:10" s="191" customFormat="1" x14ac:dyDescent="0.3">
      <c r="B365" s="218"/>
      <c r="C365" s="217" t="s">
        <v>400</v>
      </c>
      <c r="D365" s="216">
        <v>321.70000000000005</v>
      </c>
      <c r="E365" s="205">
        <f t="shared" si="22"/>
        <v>30561.500000000004</v>
      </c>
      <c r="F365" s="204">
        <f t="shared" si="23"/>
        <v>21393.050000000003</v>
      </c>
      <c r="G365" s="192"/>
      <c r="H365" s="192"/>
      <c r="I365" s="192"/>
      <c r="J365" s="192"/>
    </row>
    <row r="366" spans="2:10" s="191" customFormat="1" x14ac:dyDescent="0.3">
      <c r="B366" s="218"/>
      <c r="C366" s="220" t="s">
        <v>399</v>
      </c>
      <c r="D366" s="219">
        <v>497.20000000000005</v>
      </c>
      <c r="E366" s="202">
        <f t="shared" si="22"/>
        <v>47234.000000000007</v>
      </c>
      <c r="F366" s="201">
        <f t="shared" si="23"/>
        <v>33063.800000000003</v>
      </c>
      <c r="G366" s="192"/>
      <c r="H366" s="192"/>
      <c r="I366" s="192"/>
      <c r="J366" s="192"/>
    </row>
    <row r="367" spans="2:10" s="191" customFormat="1" ht="19.5" thickBot="1" x14ac:dyDescent="0.35">
      <c r="B367" s="218"/>
      <c r="C367" s="226" t="s">
        <v>398</v>
      </c>
      <c r="D367" s="225">
        <v>726.30000000000007</v>
      </c>
      <c r="E367" s="224">
        <f t="shared" si="22"/>
        <v>68998.5</v>
      </c>
      <c r="F367" s="223">
        <f t="shared" si="23"/>
        <v>48298.95</v>
      </c>
      <c r="G367" s="192"/>
      <c r="H367" s="192"/>
      <c r="I367" s="192"/>
      <c r="J367" s="192"/>
    </row>
    <row r="368" spans="2:10" s="210" customFormat="1" ht="38.25" customHeight="1" thickBot="1" x14ac:dyDescent="0.35">
      <c r="B368" s="222"/>
      <c r="C368" s="814" t="s">
        <v>397</v>
      </c>
      <c r="D368" s="814"/>
      <c r="E368" s="814"/>
      <c r="F368" s="815"/>
      <c r="G368" s="211"/>
      <c r="H368" s="211"/>
      <c r="I368" s="211"/>
      <c r="J368" s="211"/>
    </row>
    <row r="369" spans="2:10" s="191" customFormat="1" ht="57" thickBot="1" x14ac:dyDescent="0.35">
      <c r="B369" s="218"/>
      <c r="C369" s="209" t="s">
        <v>27</v>
      </c>
      <c r="D369" s="221" t="s">
        <v>396</v>
      </c>
      <c r="E369" s="208" t="s">
        <v>384</v>
      </c>
      <c r="F369" s="207" t="s">
        <v>383</v>
      </c>
      <c r="G369" s="192"/>
      <c r="H369" s="192"/>
      <c r="I369" s="192"/>
      <c r="J369" s="192"/>
    </row>
    <row r="370" spans="2:10" s="191" customFormat="1" x14ac:dyDescent="0.3">
      <c r="B370" s="218"/>
      <c r="C370" s="217" t="s">
        <v>395</v>
      </c>
      <c r="D370" s="216">
        <v>61.9</v>
      </c>
      <c r="E370" s="205">
        <f t="shared" ref="E370:E379" si="24">D370*$E$3</f>
        <v>5880.5</v>
      </c>
      <c r="F370" s="204">
        <f t="shared" ref="F370:F379" si="25">D370*$E$3*(1-$G$3)</f>
        <v>4116.3499999999995</v>
      </c>
      <c r="G370" s="192"/>
      <c r="H370" s="192"/>
      <c r="I370" s="192"/>
      <c r="J370" s="192"/>
    </row>
    <row r="371" spans="2:10" s="191" customFormat="1" x14ac:dyDescent="0.3">
      <c r="B371" s="218"/>
      <c r="C371" s="220" t="s">
        <v>394</v>
      </c>
      <c r="D371" s="219">
        <v>82.8</v>
      </c>
      <c r="E371" s="202">
        <f t="shared" si="24"/>
        <v>7866</v>
      </c>
      <c r="F371" s="201">
        <f t="shared" si="25"/>
        <v>5506.2</v>
      </c>
      <c r="G371" s="192"/>
      <c r="H371" s="192"/>
      <c r="I371" s="192"/>
      <c r="J371" s="192"/>
    </row>
    <row r="372" spans="2:10" s="191" customFormat="1" x14ac:dyDescent="0.3">
      <c r="B372" s="218"/>
      <c r="C372" s="217" t="s">
        <v>393</v>
      </c>
      <c r="D372" s="216">
        <v>82.8</v>
      </c>
      <c r="E372" s="205">
        <f t="shared" si="24"/>
        <v>7866</v>
      </c>
      <c r="F372" s="204">
        <f t="shared" si="25"/>
        <v>5506.2</v>
      </c>
      <c r="G372" s="192"/>
      <c r="H372" s="192"/>
      <c r="I372" s="192"/>
      <c r="J372" s="192"/>
    </row>
    <row r="373" spans="2:10" s="191" customFormat="1" x14ac:dyDescent="0.3">
      <c r="B373" s="218"/>
      <c r="C373" s="220" t="s">
        <v>392</v>
      </c>
      <c r="D373" s="219">
        <v>111.6</v>
      </c>
      <c r="E373" s="202">
        <f t="shared" si="24"/>
        <v>10602</v>
      </c>
      <c r="F373" s="201">
        <f t="shared" si="25"/>
        <v>7421.4</v>
      </c>
      <c r="G373" s="192"/>
      <c r="H373" s="192"/>
      <c r="I373" s="192"/>
      <c r="J373" s="192"/>
    </row>
    <row r="374" spans="2:10" s="191" customFormat="1" x14ac:dyDescent="0.3">
      <c r="B374" s="218"/>
      <c r="C374" s="217" t="s">
        <v>391</v>
      </c>
      <c r="D374" s="216">
        <v>111.6</v>
      </c>
      <c r="E374" s="205">
        <f t="shared" si="24"/>
        <v>10602</v>
      </c>
      <c r="F374" s="204">
        <f t="shared" si="25"/>
        <v>7421.4</v>
      </c>
      <c r="G374" s="192"/>
      <c r="H374" s="192"/>
      <c r="I374" s="192"/>
      <c r="J374" s="192"/>
    </row>
    <row r="375" spans="2:10" s="191" customFormat="1" x14ac:dyDescent="0.3">
      <c r="B375" s="218"/>
      <c r="C375" s="220" t="s">
        <v>390</v>
      </c>
      <c r="D375" s="219">
        <v>114.39999999999999</v>
      </c>
      <c r="E375" s="202">
        <f t="shared" si="24"/>
        <v>10868</v>
      </c>
      <c r="F375" s="201">
        <f t="shared" si="25"/>
        <v>7607.5999999999995</v>
      </c>
      <c r="G375" s="192"/>
      <c r="H375" s="192"/>
      <c r="I375" s="192"/>
      <c r="J375" s="192"/>
    </row>
    <row r="376" spans="2:10" s="191" customFormat="1" x14ac:dyDescent="0.3">
      <c r="B376" s="218"/>
      <c r="C376" s="217" t="s">
        <v>389</v>
      </c>
      <c r="D376" s="216">
        <v>201</v>
      </c>
      <c r="E376" s="205">
        <f t="shared" si="24"/>
        <v>19095</v>
      </c>
      <c r="F376" s="204">
        <f t="shared" si="25"/>
        <v>13366.5</v>
      </c>
      <c r="G376" s="192"/>
      <c r="H376" s="192"/>
      <c r="I376" s="192"/>
      <c r="J376" s="192"/>
    </row>
    <row r="377" spans="2:10" s="191" customFormat="1" x14ac:dyDescent="0.3">
      <c r="B377" s="218"/>
      <c r="C377" s="220" t="s">
        <v>388</v>
      </c>
      <c r="D377" s="219">
        <v>204.6</v>
      </c>
      <c r="E377" s="202">
        <f t="shared" si="24"/>
        <v>19437</v>
      </c>
      <c r="F377" s="201">
        <f t="shared" si="25"/>
        <v>13605.9</v>
      </c>
      <c r="G377" s="192"/>
      <c r="H377" s="192"/>
      <c r="I377" s="192"/>
      <c r="J377" s="192"/>
    </row>
    <row r="378" spans="2:10" s="191" customFormat="1" x14ac:dyDescent="0.3">
      <c r="B378" s="218"/>
      <c r="C378" s="217" t="s">
        <v>387</v>
      </c>
      <c r="D378" s="216">
        <v>208.29999999999998</v>
      </c>
      <c r="E378" s="205">
        <f t="shared" si="24"/>
        <v>19788.5</v>
      </c>
      <c r="F378" s="204">
        <f t="shared" si="25"/>
        <v>13851.949999999999</v>
      </c>
      <c r="G378" s="192"/>
      <c r="H378" s="192"/>
      <c r="I378" s="192"/>
      <c r="J378" s="192"/>
    </row>
    <row r="379" spans="2:10" s="191" customFormat="1" ht="19.5" thickBot="1" x14ac:dyDescent="0.35">
      <c r="B379" s="215"/>
      <c r="C379" s="214" t="s">
        <v>386</v>
      </c>
      <c r="D379" s="213">
        <v>235.7</v>
      </c>
      <c r="E379" s="194">
        <f t="shared" si="24"/>
        <v>22391.5</v>
      </c>
      <c r="F379" s="193">
        <f t="shared" si="25"/>
        <v>15674.05</v>
      </c>
      <c r="G379" s="192"/>
      <c r="H379" s="192"/>
      <c r="I379" s="192"/>
      <c r="J379" s="192"/>
    </row>
    <row r="380" spans="2:10" s="210" customFormat="1" ht="38.25" customHeight="1" thickBot="1" x14ac:dyDescent="0.35">
      <c r="B380" s="212"/>
      <c r="C380" s="800" t="s">
        <v>385</v>
      </c>
      <c r="D380" s="801"/>
      <c r="E380" s="802"/>
      <c r="F380" s="191"/>
      <c r="G380" s="191"/>
      <c r="H380" s="191"/>
      <c r="I380" s="211"/>
      <c r="J380" s="211"/>
    </row>
    <row r="381" spans="2:10" s="191" customFormat="1" ht="38.25" thickBot="1" x14ac:dyDescent="0.35">
      <c r="B381" s="200"/>
      <c r="C381" s="209" t="s">
        <v>27</v>
      </c>
      <c r="D381" s="208" t="s">
        <v>384</v>
      </c>
      <c r="E381" s="207" t="s">
        <v>383</v>
      </c>
      <c r="I381" s="192"/>
    </row>
    <row r="382" spans="2:10" s="191" customFormat="1" x14ac:dyDescent="0.3">
      <c r="B382" s="200"/>
      <c r="C382" s="206" t="s">
        <v>382</v>
      </c>
      <c r="D382" s="205">
        <v>8914</v>
      </c>
      <c r="E382" s="204">
        <f t="shared" ref="E382:E397" si="26">D382*(1-$G$3)</f>
        <v>6239.7999999999993</v>
      </c>
      <c r="I382" s="192"/>
    </row>
    <row r="383" spans="2:10" s="191" customFormat="1" x14ac:dyDescent="0.3">
      <c r="B383" s="200"/>
      <c r="C383" s="203" t="s">
        <v>381</v>
      </c>
      <c r="D383" s="202">
        <v>8914</v>
      </c>
      <c r="E383" s="201">
        <f t="shared" si="26"/>
        <v>6239.7999999999993</v>
      </c>
      <c r="F383" s="192"/>
      <c r="G383" s="192"/>
      <c r="H383" s="192"/>
      <c r="I383" s="192"/>
    </row>
    <row r="384" spans="2:10" s="191" customFormat="1" x14ac:dyDescent="0.3">
      <c r="B384" s="200"/>
      <c r="C384" s="199" t="s">
        <v>380</v>
      </c>
      <c r="D384" s="198">
        <v>12231</v>
      </c>
      <c r="E384" s="197">
        <f t="shared" si="26"/>
        <v>8561.6999999999989</v>
      </c>
      <c r="F384" s="192"/>
      <c r="G384" s="192"/>
      <c r="H384" s="192"/>
      <c r="I384" s="192"/>
    </row>
    <row r="385" spans="2:10" s="191" customFormat="1" x14ac:dyDescent="0.3">
      <c r="B385" s="200"/>
      <c r="C385" s="203" t="s">
        <v>379</v>
      </c>
      <c r="D385" s="202">
        <v>14930</v>
      </c>
      <c r="E385" s="201">
        <f t="shared" si="26"/>
        <v>10451</v>
      </c>
      <c r="F385" s="192"/>
      <c r="G385" s="192"/>
      <c r="H385" s="192"/>
      <c r="I385" s="192"/>
    </row>
    <row r="386" spans="2:10" s="191" customFormat="1" x14ac:dyDescent="0.3">
      <c r="B386" s="200"/>
      <c r="C386" s="199" t="s">
        <v>378</v>
      </c>
      <c r="D386" s="198">
        <v>18223</v>
      </c>
      <c r="E386" s="197">
        <f t="shared" si="26"/>
        <v>12756.099999999999</v>
      </c>
      <c r="F386" s="192"/>
      <c r="G386" s="192"/>
      <c r="H386" s="192"/>
      <c r="I386" s="192"/>
    </row>
    <row r="387" spans="2:10" s="191" customFormat="1" x14ac:dyDescent="0.3">
      <c r="B387" s="200"/>
      <c r="C387" s="203" t="s">
        <v>377</v>
      </c>
      <c r="D387" s="202">
        <v>32727</v>
      </c>
      <c r="E387" s="201">
        <f t="shared" si="26"/>
        <v>22908.899999999998</v>
      </c>
      <c r="F387" s="192"/>
      <c r="G387" s="192"/>
      <c r="H387" s="192"/>
      <c r="I387" s="192"/>
    </row>
    <row r="388" spans="2:10" s="191" customFormat="1" x14ac:dyDescent="0.3">
      <c r="B388" s="200"/>
      <c r="C388" s="199" t="s">
        <v>376</v>
      </c>
      <c r="D388" s="198">
        <v>40732</v>
      </c>
      <c r="E388" s="197">
        <f t="shared" si="26"/>
        <v>28512.399999999998</v>
      </c>
      <c r="F388" s="192"/>
      <c r="G388" s="192"/>
      <c r="H388" s="192"/>
      <c r="I388" s="192"/>
    </row>
    <row r="389" spans="2:10" s="191" customFormat="1" x14ac:dyDescent="0.3">
      <c r="B389" s="200"/>
      <c r="C389" s="203" t="s">
        <v>375</v>
      </c>
      <c r="D389" s="202">
        <v>87810</v>
      </c>
      <c r="E389" s="201">
        <f t="shared" si="26"/>
        <v>61466.999999999993</v>
      </c>
      <c r="F389" s="192"/>
      <c r="G389" s="192"/>
      <c r="H389" s="192"/>
      <c r="I389" s="192"/>
    </row>
    <row r="390" spans="2:10" s="191" customFormat="1" x14ac:dyDescent="0.3">
      <c r="B390" s="200"/>
      <c r="C390" s="199" t="s">
        <v>374</v>
      </c>
      <c r="D390" s="198">
        <v>198525</v>
      </c>
      <c r="E390" s="197">
        <f t="shared" si="26"/>
        <v>138967.5</v>
      </c>
      <c r="F390" s="192"/>
      <c r="G390" s="192"/>
      <c r="H390" s="192"/>
      <c r="I390" s="192"/>
    </row>
    <row r="391" spans="2:10" s="191" customFormat="1" x14ac:dyDescent="0.3">
      <c r="B391" s="200"/>
      <c r="C391" s="203" t="s">
        <v>373</v>
      </c>
      <c r="D391" s="202">
        <v>208301</v>
      </c>
      <c r="E391" s="201">
        <f t="shared" si="26"/>
        <v>145810.69999999998</v>
      </c>
      <c r="F391" s="192"/>
      <c r="G391" s="192"/>
      <c r="H391" s="192"/>
      <c r="I391" s="192"/>
    </row>
    <row r="392" spans="2:10" s="191" customFormat="1" x14ac:dyDescent="0.3">
      <c r="B392" s="200"/>
      <c r="C392" s="199" t="s">
        <v>372</v>
      </c>
      <c r="D392" s="198">
        <v>534636</v>
      </c>
      <c r="E392" s="197">
        <f t="shared" si="26"/>
        <v>374245.19999999995</v>
      </c>
      <c r="F392" s="192"/>
      <c r="G392" s="192"/>
      <c r="H392" s="192"/>
      <c r="I392" s="192"/>
    </row>
    <row r="393" spans="2:10" s="191" customFormat="1" x14ac:dyDescent="0.3">
      <c r="B393" s="200"/>
      <c r="C393" s="203" t="s">
        <v>371</v>
      </c>
      <c r="D393" s="202">
        <v>1455624</v>
      </c>
      <c r="E393" s="201">
        <f t="shared" si="26"/>
        <v>1018936.7999999999</v>
      </c>
      <c r="F393" s="192"/>
      <c r="G393" s="192"/>
      <c r="H393" s="192"/>
      <c r="I393" s="192"/>
    </row>
    <row r="394" spans="2:10" s="191" customFormat="1" x14ac:dyDescent="0.3">
      <c r="B394" s="200"/>
      <c r="C394" s="199" t="s">
        <v>370</v>
      </c>
      <c r="D394" s="198">
        <v>1448</v>
      </c>
      <c r="E394" s="197">
        <f t="shared" si="26"/>
        <v>1013.5999999999999</v>
      </c>
      <c r="F394" s="192"/>
      <c r="G394" s="192"/>
      <c r="H394" s="192"/>
      <c r="I394" s="192"/>
    </row>
    <row r="395" spans="2:10" s="191" customFormat="1" x14ac:dyDescent="0.3">
      <c r="B395" s="200"/>
      <c r="C395" s="203" t="s">
        <v>369</v>
      </c>
      <c r="D395" s="202">
        <v>1568</v>
      </c>
      <c r="E395" s="201">
        <f t="shared" si="26"/>
        <v>1097.5999999999999</v>
      </c>
      <c r="F395" s="192"/>
      <c r="G395" s="192"/>
      <c r="H395" s="192"/>
      <c r="I395" s="192"/>
    </row>
    <row r="396" spans="2:10" s="191" customFormat="1" x14ac:dyDescent="0.3">
      <c r="B396" s="200"/>
      <c r="C396" s="199" t="s">
        <v>368</v>
      </c>
      <c r="D396" s="198">
        <v>3016</v>
      </c>
      <c r="E396" s="197">
        <f t="shared" si="26"/>
        <v>2111.1999999999998</v>
      </c>
      <c r="F396" s="192"/>
      <c r="G396" s="192"/>
      <c r="H396" s="192"/>
      <c r="I396" s="192"/>
    </row>
    <row r="397" spans="2:10" s="191" customFormat="1" ht="19.5" thickBot="1" x14ac:dyDescent="0.35">
      <c r="B397" s="196"/>
      <c r="C397" s="195" t="s">
        <v>367</v>
      </c>
      <c r="D397" s="194">
        <v>4653</v>
      </c>
      <c r="E397" s="193">
        <f t="shared" si="26"/>
        <v>3257.1</v>
      </c>
      <c r="F397" s="192"/>
      <c r="G397" s="192"/>
      <c r="H397" s="192"/>
      <c r="I397" s="192"/>
    </row>
    <row r="398" spans="2:10" s="146" customFormat="1" x14ac:dyDescent="0.25">
      <c r="B398" s="189"/>
      <c r="C398" s="189"/>
      <c r="D398" s="190"/>
      <c r="E398" s="189"/>
      <c r="F398" s="189"/>
      <c r="G398" s="189"/>
      <c r="H398" s="189"/>
      <c r="I398" s="189"/>
      <c r="J398" s="189"/>
    </row>
    <row r="399" spans="2:10" s="146" customFormat="1" x14ac:dyDescent="0.25">
      <c r="B399" s="189"/>
      <c r="C399" s="189"/>
      <c r="D399" s="190"/>
      <c r="E399" s="189"/>
      <c r="F399" s="189"/>
      <c r="G399" s="189"/>
      <c r="H399" s="189"/>
      <c r="I399" s="189"/>
      <c r="J399" s="189"/>
    </row>
    <row r="400" spans="2:10" s="146" customFormat="1" x14ac:dyDescent="0.25">
      <c r="B400" s="189"/>
      <c r="C400" s="189"/>
      <c r="D400" s="190"/>
      <c r="E400" s="189"/>
      <c r="F400" s="189"/>
      <c r="G400" s="189"/>
      <c r="H400" s="189"/>
      <c r="I400" s="189"/>
      <c r="J400" s="189"/>
    </row>
    <row r="401" spans="2:10" s="146" customFormat="1" x14ac:dyDescent="0.25">
      <c r="B401" s="189"/>
      <c r="C401" s="189"/>
      <c r="D401" s="190"/>
      <c r="E401" s="189"/>
      <c r="F401" s="189"/>
      <c r="G401" s="189"/>
      <c r="H401" s="189"/>
      <c r="I401" s="189"/>
      <c r="J401" s="189"/>
    </row>
    <row r="402" spans="2:10" s="146" customFormat="1" x14ac:dyDescent="0.25">
      <c r="B402" s="189"/>
      <c r="C402" s="189"/>
      <c r="D402" s="190"/>
      <c r="E402" s="189"/>
      <c r="F402" s="189"/>
      <c r="G402" s="189"/>
      <c r="H402" s="189"/>
      <c r="I402" s="189"/>
      <c r="J402" s="189"/>
    </row>
    <row r="403" spans="2:10" s="146" customFormat="1" x14ac:dyDescent="0.25">
      <c r="B403" s="189"/>
      <c r="C403" s="189"/>
      <c r="D403" s="190"/>
      <c r="E403" s="189"/>
      <c r="F403" s="189"/>
      <c r="G403" s="189"/>
      <c r="H403" s="189"/>
      <c r="I403" s="189"/>
      <c r="J403" s="189"/>
    </row>
    <row r="404" spans="2:10" s="146" customFormat="1" x14ac:dyDescent="0.25">
      <c r="B404" s="189"/>
      <c r="C404" s="189"/>
      <c r="D404" s="190"/>
      <c r="E404" s="189"/>
      <c r="F404" s="189"/>
      <c r="G404" s="189"/>
      <c r="H404" s="189"/>
      <c r="I404" s="189"/>
      <c r="J404" s="189"/>
    </row>
    <row r="405" spans="2:10" s="146" customFormat="1" x14ac:dyDescent="0.25">
      <c r="B405" s="189"/>
      <c r="C405" s="189"/>
      <c r="D405" s="190"/>
      <c r="E405" s="189"/>
      <c r="F405" s="189"/>
      <c r="G405" s="189"/>
      <c r="H405" s="189"/>
      <c r="I405" s="189"/>
      <c r="J405" s="189"/>
    </row>
    <row r="406" spans="2:10" s="146" customFormat="1" x14ac:dyDescent="0.25">
      <c r="B406" s="189"/>
      <c r="C406" s="189"/>
      <c r="D406" s="190"/>
      <c r="E406" s="189"/>
      <c r="F406" s="189"/>
      <c r="G406" s="189"/>
      <c r="H406" s="189"/>
      <c r="I406" s="189"/>
      <c r="J406" s="189"/>
    </row>
    <row r="407" spans="2:10" s="146" customFormat="1" x14ac:dyDescent="0.25">
      <c r="B407" s="189"/>
      <c r="C407" s="189"/>
      <c r="D407" s="190"/>
      <c r="E407" s="189"/>
      <c r="F407" s="189"/>
      <c r="G407" s="189"/>
      <c r="H407" s="189"/>
      <c r="I407" s="189"/>
      <c r="J407" s="189"/>
    </row>
    <row r="408" spans="2:10" s="146" customFormat="1" x14ac:dyDescent="0.25">
      <c r="B408" s="189"/>
      <c r="C408" s="189"/>
      <c r="D408" s="190"/>
      <c r="E408" s="189"/>
      <c r="F408" s="189"/>
      <c r="G408" s="189"/>
      <c r="H408" s="189"/>
      <c r="I408" s="189"/>
      <c r="J408" s="189"/>
    </row>
    <row r="409" spans="2:10" s="146" customFormat="1" x14ac:dyDescent="0.25">
      <c r="B409" s="189"/>
      <c r="C409" s="189"/>
      <c r="D409" s="190"/>
      <c r="E409" s="189"/>
      <c r="F409" s="189"/>
      <c r="G409" s="189"/>
      <c r="H409" s="189"/>
      <c r="I409" s="189"/>
      <c r="J409" s="189"/>
    </row>
    <row r="410" spans="2:10" s="146" customFormat="1" x14ac:dyDescent="0.25">
      <c r="B410" s="189"/>
      <c r="C410" s="189"/>
      <c r="D410" s="190"/>
      <c r="E410" s="189"/>
      <c r="F410" s="189"/>
      <c r="G410" s="189"/>
      <c r="H410" s="189"/>
      <c r="I410" s="189"/>
      <c r="J410" s="189"/>
    </row>
    <row r="411" spans="2:10" s="146" customFormat="1" x14ac:dyDescent="0.25">
      <c r="B411" s="189"/>
      <c r="C411" s="189"/>
      <c r="D411" s="190"/>
      <c r="E411" s="189"/>
      <c r="F411" s="189"/>
      <c r="G411" s="189"/>
      <c r="H411" s="189"/>
      <c r="I411" s="189"/>
      <c r="J411" s="189"/>
    </row>
    <row r="412" spans="2:10" s="146" customFormat="1" x14ac:dyDescent="0.25">
      <c r="B412" s="189"/>
      <c r="C412" s="189"/>
      <c r="D412" s="190"/>
      <c r="E412" s="189"/>
      <c r="F412" s="189"/>
      <c r="G412" s="189"/>
      <c r="H412" s="189"/>
      <c r="I412" s="189"/>
      <c r="J412" s="189"/>
    </row>
    <row r="413" spans="2:10" s="146" customFormat="1" x14ac:dyDescent="0.25">
      <c r="B413" s="189"/>
      <c r="C413" s="189"/>
      <c r="D413" s="190"/>
      <c r="E413" s="189"/>
      <c r="F413" s="189"/>
      <c r="G413" s="189"/>
      <c r="H413" s="189"/>
      <c r="I413" s="189"/>
      <c r="J413" s="189"/>
    </row>
    <row r="414" spans="2:10" s="146" customFormat="1" x14ac:dyDescent="0.25">
      <c r="B414" s="189"/>
      <c r="C414" s="189"/>
      <c r="D414" s="190"/>
      <c r="E414" s="189"/>
      <c r="F414" s="189"/>
      <c r="G414" s="189"/>
      <c r="H414" s="189"/>
      <c r="I414" s="189"/>
      <c r="J414" s="189"/>
    </row>
    <row r="415" spans="2:10" s="146" customFormat="1" x14ac:dyDescent="0.25">
      <c r="B415" s="189"/>
      <c r="C415" s="189"/>
      <c r="D415" s="190"/>
      <c r="E415" s="189"/>
      <c r="F415" s="189"/>
      <c r="G415" s="189"/>
      <c r="H415" s="189"/>
      <c r="I415" s="189"/>
      <c r="J415" s="189"/>
    </row>
    <row r="416" spans="2:10" s="146" customFormat="1" x14ac:dyDescent="0.25">
      <c r="B416" s="189"/>
      <c r="C416" s="189"/>
      <c r="D416" s="190"/>
      <c r="E416" s="189"/>
      <c r="F416" s="189"/>
      <c r="G416" s="189"/>
      <c r="H416" s="189"/>
      <c r="I416" s="189"/>
      <c r="J416" s="189"/>
    </row>
    <row r="417" spans="2:10" s="146" customFormat="1" x14ac:dyDescent="0.25">
      <c r="B417" s="189"/>
      <c r="C417" s="189"/>
      <c r="D417" s="190"/>
      <c r="E417" s="189"/>
      <c r="F417" s="189"/>
      <c r="G417" s="189"/>
      <c r="H417" s="189"/>
      <c r="I417" s="189"/>
      <c r="J417" s="189"/>
    </row>
    <row r="418" spans="2:10" s="146" customFormat="1" x14ac:dyDescent="0.25">
      <c r="B418" s="189"/>
      <c r="C418" s="189"/>
      <c r="D418" s="190"/>
      <c r="E418" s="189"/>
      <c r="F418" s="189"/>
      <c r="G418" s="189"/>
      <c r="H418" s="189"/>
      <c r="I418" s="189"/>
      <c r="J418" s="189"/>
    </row>
    <row r="419" spans="2:10" s="146" customFormat="1" x14ac:dyDescent="0.25">
      <c r="B419" s="189"/>
      <c r="C419" s="189"/>
      <c r="D419" s="190"/>
      <c r="E419" s="189"/>
      <c r="F419" s="189"/>
      <c r="G419" s="189"/>
      <c r="H419" s="189"/>
      <c r="I419" s="189"/>
      <c r="J419" s="189"/>
    </row>
    <row r="420" spans="2:10" s="146" customFormat="1" x14ac:dyDescent="0.25">
      <c r="B420" s="189"/>
      <c r="C420" s="189"/>
      <c r="D420" s="190"/>
      <c r="E420" s="189"/>
      <c r="F420" s="189"/>
      <c r="G420" s="189"/>
      <c r="H420" s="189"/>
      <c r="I420" s="189"/>
      <c r="J420" s="189"/>
    </row>
    <row r="421" spans="2:10" s="146" customFormat="1" x14ac:dyDescent="0.25">
      <c r="B421" s="189"/>
      <c r="C421" s="189"/>
      <c r="D421" s="190"/>
      <c r="E421" s="189"/>
      <c r="F421" s="189"/>
      <c r="G421" s="189"/>
      <c r="H421" s="189"/>
      <c r="I421" s="189"/>
      <c r="J421" s="189"/>
    </row>
    <row r="422" spans="2:10" s="146" customFormat="1" x14ac:dyDescent="0.25">
      <c r="B422" s="189"/>
      <c r="C422" s="189"/>
      <c r="D422" s="190"/>
      <c r="E422" s="189"/>
      <c r="F422" s="189"/>
      <c r="G422" s="189"/>
      <c r="H422" s="189"/>
      <c r="I422" s="189"/>
      <c r="J422" s="189"/>
    </row>
    <row r="423" spans="2:10" s="146" customFormat="1" x14ac:dyDescent="0.25">
      <c r="B423" s="189"/>
      <c r="C423" s="189"/>
      <c r="D423" s="190"/>
      <c r="E423" s="189"/>
      <c r="F423" s="189"/>
      <c r="G423" s="189"/>
      <c r="H423" s="189"/>
      <c r="I423" s="189"/>
      <c r="J423" s="189"/>
    </row>
    <row r="424" spans="2:10" s="146" customFormat="1" x14ac:dyDescent="0.25">
      <c r="B424" s="189"/>
      <c r="C424" s="189"/>
      <c r="D424" s="190"/>
      <c r="E424" s="189"/>
      <c r="F424" s="189"/>
      <c r="G424" s="189"/>
      <c r="H424" s="189"/>
      <c r="I424" s="189"/>
      <c r="J424" s="189"/>
    </row>
    <row r="425" spans="2:10" s="146" customFormat="1" x14ac:dyDescent="0.25">
      <c r="B425" s="189"/>
      <c r="C425" s="189"/>
      <c r="D425" s="190"/>
      <c r="E425" s="189"/>
      <c r="F425" s="189"/>
      <c r="G425" s="189"/>
      <c r="H425" s="189"/>
      <c r="I425" s="189"/>
      <c r="J425" s="189"/>
    </row>
    <row r="426" spans="2:10" s="146" customFormat="1" x14ac:dyDescent="0.25">
      <c r="B426" s="189"/>
      <c r="C426" s="189"/>
      <c r="D426" s="190"/>
      <c r="E426" s="189"/>
      <c r="F426" s="189"/>
      <c r="G426" s="189"/>
      <c r="H426" s="189"/>
      <c r="I426" s="189"/>
      <c r="J426" s="189"/>
    </row>
    <row r="427" spans="2:10" s="146" customFormat="1" x14ac:dyDescent="0.25">
      <c r="B427" s="189"/>
      <c r="C427" s="189"/>
      <c r="D427" s="190"/>
      <c r="E427" s="189"/>
      <c r="F427" s="189"/>
      <c r="G427" s="189"/>
      <c r="H427" s="189"/>
      <c r="I427" s="189"/>
      <c r="J427" s="189"/>
    </row>
    <row r="428" spans="2:10" s="146" customFormat="1" x14ac:dyDescent="0.25">
      <c r="B428" s="189"/>
      <c r="C428" s="189"/>
      <c r="D428" s="190"/>
      <c r="E428" s="189"/>
      <c r="F428" s="189"/>
      <c r="G428" s="189"/>
      <c r="H428" s="189"/>
      <c r="I428" s="189"/>
      <c r="J428" s="189"/>
    </row>
    <row r="429" spans="2:10" s="146" customFormat="1" x14ac:dyDescent="0.25">
      <c r="B429" s="189"/>
      <c r="C429" s="189"/>
      <c r="D429" s="190"/>
      <c r="E429" s="189"/>
      <c r="F429" s="189"/>
      <c r="G429" s="189"/>
      <c r="H429" s="189"/>
      <c r="I429" s="189"/>
      <c r="J429" s="189"/>
    </row>
    <row r="430" spans="2:10" s="146" customFormat="1" x14ac:dyDescent="0.25">
      <c r="B430" s="189"/>
      <c r="C430" s="189"/>
      <c r="D430" s="190"/>
      <c r="E430" s="189"/>
      <c r="F430" s="189"/>
      <c r="G430" s="189"/>
      <c r="H430" s="189"/>
      <c r="I430" s="189"/>
      <c r="J430" s="189"/>
    </row>
    <row r="431" spans="2:10" s="146" customFormat="1" x14ac:dyDescent="0.25">
      <c r="B431" s="189"/>
      <c r="C431" s="189"/>
      <c r="D431" s="190"/>
      <c r="E431" s="189"/>
      <c r="F431" s="189"/>
      <c r="G431" s="189"/>
      <c r="H431" s="189"/>
      <c r="I431" s="189"/>
      <c r="J431" s="189"/>
    </row>
    <row r="432" spans="2:10" s="146" customFormat="1" x14ac:dyDescent="0.25">
      <c r="B432" s="189"/>
      <c r="C432" s="189"/>
      <c r="D432" s="190"/>
      <c r="E432" s="189"/>
      <c r="F432" s="189"/>
      <c r="G432" s="189"/>
      <c r="H432" s="189"/>
      <c r="I432" s="189"/>
      <c r="J432" s="189"/>
    </row>
    <row r="433" spans="2:10" s="146" customFormat="1" x14ac:dyDescent="0.25">
      <c r="B433" s="189"/>
      <c r="C433" s="189"/>
      <c r="D433" s="190"/>
      <c r="E433" s="189"/>
      <c r="F433" s="189"/>
      <c r="G433" s="189"/>
      <c r="H433" s="189"/>
      <c r="I433" s="189"/>
      <c r="J433" s="189"/>
    </row>
    <row r="434" spans="2:10" s="146" customFormat="1" x14ac:dyDescent="0.25">
      <c r="B434" s="189"/>
      <c r="C434" s="189"/>
      <c r="D434" s="190"/>
      <c r="E434" s="189"/>
      <c r="F434" s="189"/>
      <c r="G434" s="189"/>
      <c r="H434" s="189"/>
      <c r="I434" s="189"/>
      <c r="J434" s="189"/>
    </row>
    <row r="435" spans="2:10" s="146" customFormat="1" x14ac:dyDescent="0.25">
      <c r="B435" s="189"/>
      <c r="C435" s="189"/>
      <c r="D435" s="190"/>
      <c r="E435" s="189"/>
      <c r="F435" s="189"/>
      <c r="G435" s="189"/>
      <c r="H435" s="189"/>
      <c r="I435" s="189"/>
      <c r="J435" s="189"/>
    </row>
    <row r="436" spans="2:10" s="146" customFormat="1" x14ac:dyDescent="0.25">
      <c r="B436" s="189"/>
      <c r="C436" s="189"/>
      <c r="D436" s="190"/>
      <c r="E436" s="189"/>
      <c r="F436" s="189"/>
      <c r="G436" s="189"/>
      <c r="H436" s="189"/>
      <c r="I436" s="189"/>
      <c r="J436" s="189"/>
    </row>
    <row r="437" spans="2:10" s="146" customFormat="1" x14ac:dyDescent="0.25">
      <c r="B437" s="189"/>
      <c r="C437" s="189"/>
      <c r="D437" s="190"/>
      <c r="E437" s="189"/>
      <c r="F437" s="189"/>
      <c r="G437" s="189"/>
      <c r="H437" s="189"/>
      <c r="I437" s="189"/>
      <c r="J437" s="189"/>
    </row>
    <row r="438" spans="2:10" s="146" customFormat="1" x14ac:dyDescent="0.25">
      <c r="B438" s="189"/>
      <c r="C438" s="189"/>
      <c r="D438" s="190"/>
      <c r="E438" s="189"/>
      <c r="F438" s="189"/>
      <c r="G438" s="189"/>
      <c r="H438" s="189"/>
      <c r="I438" s="189"/>
      <c r="J438" s="189"/>
    </row>
    <row r="439" spans="2:10" s="146" customFormat="1" x14ac:dyDescent="0.25">
      <c r="B439" s="189"/>
      <c r="C439" s="189"/>
      <c r="D439" s="190"/>
      <c r="E439" s="189"/>
      <c r="F439" s="189"/>
      <c r="G439" s="189"/>
      <c r="H439" s="189"/>
      <c r="I439" s="189"/>
      <c r="J439" s="189"/>
    </row>
    <row r="440" spans="2:10" s="146" customFormat="1" x14ac:dyDescent="0.25">
      <c r="B440" s="189"/>
      <c r="C440" s="189"/>
      <c r="D440" s="190"/>
      <c r="E440" s="189"/>
      <c r="F440" s="189"/>
      <c r="G440" s="189"/>
      <c r="H440" s="189"/>
      <c r="I440" s="189"/>
      <c r="J440" s="189"/>
    </row>
    <row r="441" spans="2:10" s="146" customFormat="1" x14ac:dyDescent="0.25">
      <c r="B441" s="189"/>
      <c r="C441" s="189"/>
      <c r="D441" s="190"/>
      <c r="E441" s="189"/>
      <c r="F441" s="189"/>
      <c r="G441" s="189"/>
      <c r="H441" s="189"/>
      <c r="I441" s="189"/>
      <c r="J441" s="189"/>
    </row>
    <row r="442" spans="2:10" s="146" customFormat="1" x14ac:dyDescent="0.25">
      <c r="B442" s="189"/>
      <c r="C442" s="189"/>
      <c r="D442" s="190"/>
      <c r="E442" s="189"/>
      <c r="F442" s="189"/>
      <c r="G442" s="189"/>
      <c r="H442" s="189"/>
      <c r="I442" s="189"/>
      <c r="J442" s="189"/>
    </row>
    <row r="443" spans="2:10" s="146" customFormat="1" x14ac:dyDescent="0.25">
      <c r="B443" s="189"/>
      <c r="C443" s="189"/>
      <c r="D443" s="190"/>
      <c r="E443" s="189"/>
      <c r="F443" s="189"/>
      <c r="G443" s="189"/>
      <c r="H443" s="189"/>
      <c r="I443" s="189"/>
      <c r="J443" s="189"/>
    </row>
    <row r="444" spans="2:10" s="146" customFormat="1" x14ac:dyDescent="0.25">
      <c r="B444" s="189"/>
      <c r="C444" s="189"/>
      <c r="D444" s="190"/>
      <c r="E444" s="189"/>
      <c r="F444" s="189"/>
      <c r="G444" s="189"/>
      <c r="H444" s="189"/>
      <c r="I444" s="189"/>
      <c r="J444" s="189"/>
    </row>
    <row r="445" spans="2:10" s="146" customFormat="1" x14ac:dyDescent="0.25">
      <c r="B445" s="189"/>
      <c r="C445" s="189"/>
      <c r="D445" s="190"/>
      <c r="E445" s="189"/>
      <c r="F445" s="189"/>
      <c r="G445" s="189"/>
      <c r="H445" s="189"/>
      <c r="I445" s="189"/>
      <c r="J445" s="189"/>
    </row>
    <row r="446" spans="2:10" s="146" customFormat="1" x14ac:dyDescent="0.25">
      <c r="B446" s="189"/>
      <c r="C446" s="189"/>
      <c r="D446" s="190"/>
      <c r="E446" s="189"/>
      <c r="F446" s="189"/>
      <c r="G446" s="189"/>
      <c r="H446" s="189"/>
      <c r="I446" s="189"/>
      <c r="J446" s="189"/>
    </row>
    <row r="447" spans="2:10" s="146" customFormat="1" x14ac:dyDescent="0.25">
      <c r="B447" s="189"/>
      <c r="C447" s="189"/>
      <c r="D447" s="190"/>
      <c r="E447" s="189"/>
      <c r="F447" s="189"/>
      <c r="G447" s="189"/>
      <c r="H447" s="189"/>
      <c r="I447" s="189"/>
      <c r="J447" s="189"/>
    </row>
    <row r="448" spans="2:10" s="146" customFormat="1" x14ac:dyDescent="0.25">
      <c r="B448" s="189"/>
      <c r="C448" s="189"/>
      <c r="D448" s="190"/>
      <c r="E448" s="189"/>
      <c r="F448" s="189"/>
      <c r="G448" s="189"/>
      <c r="H448" s="189"/>
      <c r="I448" s="189"/>
      <c r="J448" s="189"/>
    </row>
    <row r="449" spans="2:10" s="146" customFormat="1" x14ac:dyDescent="0.25">
      <c r="B449" s="189"/>
      <c r="C449" s="189"/>
      <c r="D449" s="190"/>
      <c r="E449" s="189"/>
      <c r="F449" s="189"/>
      <c r="G449" s="189"/>
      <c r="H449" s="189"/>
      <c r="I449" s="189"/>
      <c r="J449" s="189"/>
    </row>
    <row r="450" spans="2:10" s="146" customFormat="1" x14ac:dyDescent="0.25">
      <c r="B450" s="189"/>
      <c r="C450" s="189"/>
      <c r="D450" s="190"/>
      <c r="E450" s="189"/>
      <c r="F450" s="189"/>
      <c r="G450" s="189"/>
      <c r="H450" s="189"/>
      <c r="I450" s="189"/>
      <c r="J450" s="189"/>
    </row>
    <row r="451" spans="2:10" s="146" customFormat="1" x14ac:dyDescent="0.25">
      <c r="B451" s="189"/>
      <c r="C451" s="189"/>
      <c r="D451" s="190"/>
      <c r="E451" s="189"/>
      <c r="F451" s="189"/>
      <c r="G451" s="189"/>
      <c r="H451" s="189"/>
      <c r="I451" s="189"/>
      <c r="J451" s="189"/>
    </row>
    <row r="452" spans="2:10" s="146" customFormat="1" x14ac:dyDescent="0.25">
      <c r="B452" s="189"/>
      <c r="C452" s="189"/>
      <c r="D452" s="190"/>
      <c r="E452" s="189"/>
      <c r="F452" s="189"/>
      <c r="G452" s="189"/>
      <c r="H452" s="189"/>
      <c r="I452" s="189"/>
      <c r="J452" s="189"/>
    </row>
    <row r="453" spans="2:10" s="146" customFormat="1" x14ac:dyDescent="0.25">
      <c r="B453" s="189"/>
      <c r="C453" s="189"/>
      <c r="D453" s="190"/>
      <c r="E453" s="189"/>
      <c r="F453" s="189"/>
      <c r="G453" s="189"/>
      <c r="H453" s="189"/>
      <c r="I453" s="189"/>
      <c r="J453" s="189"/>
    </row>
    <row r="454" spans="2:10" s="146" customFormat="1" x14ac:dyDescent="0.25">
      <c r="B454" s="189"/>
      <c r="C454" s="189"/>
      <c r="D454" s="190"/>
      <c r="E454" s="189"/>
      <c r="F454" s="189"/>
      <c r="G454" s="189"/>
      <c r="H454" s="189"/>
      <c r="I454" s="189"/>
      <c r="J454" s="189"/>
    </row>
    <row r="455" spans="2:10" s="146" customFormat="1" x14ac:dyDescent="0.25">
      <c r="B455" s="189"/>
      <c r="C455" s="189"/>
      <c r="D455" s="190"/>
      <c r="E455" s="189"/>
      <c r="F455" s="189"/>
      <c r="G455" s="189"/>
      <c r="H455" s="189"/>
      <c r="I455" s="189"/>
      <c r="J455" s="189"/>
    </row>
    <row r="456" spans="2:10" s="146" customFormat="1" x14ac:dyDescent="0.25">
      <c r="B456" s="189"/>
      <c r="C456" s="189"/>
      <c r="D456" s="190"/>
      <c r="E456" s="189"/>
      <c r="F456" s="189"/>
      <c r="G456" s="189"/>
      <c r="H456" s="189"/>
      <c r="I456" s="189"/>
      <c r="J456" s="189"/>
    </row>
    <row r="457" spans="2:10" s="146" customFormat="1" x14ac:dyDescent="0.25">
      <c r="B457" s="189"/>
      <c r="C457" s="189"/>
      <c r="D457" s="190"/>
      <c r="E457" s="189"/>
      <c r="F457" s="189"/>
      <c r="G457" s="189"/>
      <c r="H457" s="189"/>
      <c r="I457" s="189"/>
      <c r="J457" s="189"/>
    </row>
    <row r="458" spans="2:10" s="146" customFormat="1" x14ac:dyDescent="0.25">
      <c r="B458" s="189"/>
      <c r="C458" s="189"/>
      <c r="D458" s="190"/>
      <c r="E458" s="189"/>
      <c r="F458" s="189"/>
      <c r="G458" s="189"/>
      <c r="H458" s="189"/>
      <c r="I458" s="189"/>
      <c r="J458" s="189"/>
    </row>
    <row r="459" spans="2:10" s="146" customFormat="1" x14ac:dyDescent="0.25">
      <c r="B459" s="189"/>
      <c r="C459" s="189"/>
      <c r="D459" s="190"/>
      <c r="E459" s="189"/>
      <c r="F459" s="189"/>
      <c r="G459" s="189"/>
      <c r="H459" s="189"/>
      <c r="I459" s="189"/>
      <c r="J459" s="189"/>
    </row>
    <row r="460" spans="2:10" s="146" customFormat="1" x14ac:dyDescent="0.25">
      <c r="B460" s="189"/>
      <c r="C460" s="189"/>
      <c r="D460" s="190"/>
      <c r="E460" s="189"/>
      <c r="F460" s="189"/>
      <c r="G460" s="189"/>
      <c r="H460" s="189"/>
      <c r="I460" s="189"/>
      <c r="J460" s="189"/>
    </row>
    <row r="461" spans="2:10" s="146" customFormat="1" x14ac:dyDescent="0.25">
      <c r="B461" s="189"/>
      <c r="C461" s="189"/>
      <c r="D461" s="190"/>
      <c r="E461" s="189"/>
      <c r="F461" s="189"/>
      <c r="G461" s="189"/>
      <c r="H461" s="189"/>
      <c r="I461" s="189"/>
      <c r="J461" s="189"/>
    </row>
    <row r="462" spans="2:10" s="146" customFormat="1" x14ac:dyDescent="0.25">
      <c r="B462" s="189"/>
      <c r="C462" s="189"/>
      <c r="D462" s="190"/>
      <c r="E462" s="189"/>
      <c r="F462" s="189"/>
      <c r="G462" s="189"/>
      <c r="H462" s="189"/>
      <c r="I462" s="189"/>
      <c r="J462" s="189"/>
    </row>
    <row r="463" spans="2:10" s="146" customFormat="1" x14ac:dyDescent="0.25">
      <c r="B463" s="189"/>
      <c r="C463" s="189"/>
      <c r="D463" s="190"/>
      <c r="E463" s="189"/>
      <c r="F463" s="189"/>
      <c r="G463" s="189"/>
      <c r="H463" s="189"/>
      <c r="I463" s="189"/>
      <c r="J463" s="189"/>
    </row>
    <row r="464" spans="2:10" s="146" customFormat="1" x14ac:dyDescent="0.25">
      <c r="B464" s="189"/>
      <c r="C464" s="189"/>
      <c r="D464" s="190"/>
      <c r="E464" s="189"/>
      <c r="F464" s="189"/>
      <c r="G464" s="189"/>
      <c r="H464" s="189"/>
      <c r="I464" s="189"/>
      <c r="J464" s="189"/>
    </row>
    <row r="465" spans="2:10" s="146" customFormat="1" x14ac:dyDescent="0.25">
      <c r="B465" s="189"/>
      <c r="C465" s="189"/>
      <c r="D465" s="190"/>
      <c r="E465" s="189"/>
      <c r="F465" s="189"/>
      <c r="G465" s="189"/>
      <c r="H465" s="189"/>
      <c r="I465" s="189"/>
      <c r="J465" s="189"/>
    </row>
    <row r="466" spans="2:10" s="146" customFormat="1" x14ac:dyDescent="0.25">
      <c r="B466" s="189"/>
      <c r="C466" s="189"/>
      <c r="D466" s="190"/>
      <c r="E466" s="189"/>
      <c r="F466" s="189"/>
      <c r="G466" s="189"/>
      <c r="H466" s="189"/>
      <c r="I466" s="189"/>
      <c r="J466" s="189"/>
    </row>
    <row r="467" spans="2:10" s="146" customFormat="1" x14ac:dyDescent="0.25">
      <c r="B467" s="189"/>
      <c r="C467" s="189"/>
      <c r="D467" s="190"/>
      <c r="E467" s="189"/>
      <c r="F467" s="189"/>
      <c r="G467" s="189"/>
      <c r="H467" s="189"/>
      <c r="I467" s="189"/>
      <c r="J467" s="189"/>
    </row>
    <row r="468" spans="2:10" s="146" customFormat="1" x14ac:dyDescent="0.25">
      <c r="B468" s="189"/>
      <c r="C468" s="189"/>
      <c r="D468" s="190"/>
      <c r="E468" s="189"/>
      <c r="F468" s="189"/>
      <c r="G468" s="189"/>
      <c r="H468" s="189"/>
      <c r="I468" s="189"/>
      <c r="J468" s="189"/>
    </row>
    <row r="469" spans="2:10" s="146" customFormat="1" x14ac:dyDescent="0.25">
      <c r="B469" s="189"/>
      <c r="C469" s="189"/>
      <c r="D469" s="190"/>
      <c r="E469" s="189"/>
      <c r="F469" s="189"/>
      <c r="G469" s="189"/>
      <c r="H469" s="189"/>
      <c r="I469" s="189"/>
      <c r="J469" s="189"/>
    </row>
    <row r="470" spans="2:10" s="146" customFormat="1" x14ac:dyDescent="0.25">
      <c r="B470" s="189"/>
      <c r="C470" s="189"/>
      <c r="D470" s="190"/>
      <c r="E470" s="189"/>
      <c r="F470" s="189"/>
      <c r="G470" s="189"/>
      <c r="H470" s="189"/>
      <c r="I470" s="189"/>
      <c r="J470" s="189"/>
    </row>
    <row r="471" spans="2:10" s="146" customFormat="1" x14ac:dyDescent="0.25">
      <c r="B471" s="189"/>
      <c r="C471" s="189"/>
      <c r="D471" s="190"/>
      <c r="E471" s="189"/>
      <c r="F471" s="189"/>
      <c r="G471" s="189"/>
      <c r="H471" s="189"/>
      <c r="I471" s="189"/>
      <c r="J471" s="189"/>
    </row>
    <row r="472" spans="2:10" s="146" customFormat="1" x14ac:dyDescent="0.25">
      <c r="B472" s="189"/>
      <c r="C472" s="189"/>
      <c r="D472" s="190"/>
      <c r="E472" s="189"/>
      <c r="F472" s="189"/>
      <c r="G472" s="189"/>
      <c r="H472" s="189"/>
      <c r="I472" s="189"/>
      <c r="J472" s="189"/>
    </row>
    <row r="473" spans="2:10" s="146" customFormat="1" x14ac:dyDescent="0.25">
      <c r="B473" s="189"/>
      <c r="C473" s="189"/>
      <c r="D473" s="190"/>
      <c r="E473" s="189"/>
      <c r="F473" s="189"/>
      <c r="G473" s="189"/>
      <c r="H473" s="189"/>
      <c r="I473" s="189"/>
      <c r="J473" s="189"/>
    </row>
    <row r="474" spans="2:10" s="146" customFormat="1" x14ac:dyDescent="0.25">
      <c r="B474" s="189"/>
      <c r="C474" s="189"/>
      <c r="D474" s="190"/>
      <c r="E474" s="189"/>
      <c r="F474" s="189"/>
      <c r="G474" s="189"/>
      <c r="H474" s="189"/>
      <c r="I474" s="189"/>
      <c r="J474" s="189"/>
    </row>
    <row r="475" spans="2:10" s="146" customFormat="1" x14ac:dyDescent="0.25">
      <c r="B475" s="189"/>
      <c r="C475" s="189"/>
      <c r="D475" s="190"/>
      <c r="E475" s="189"/>
      <c r="F475" s="189"/>
      <c r="G475" s="189"/>
      <c r="H475" s="189"/>
      <c r="I475" s="189"/>
      <c r="J475" s="189"/>
    </row>
    <row r="476" spans="2:10" s="146" customFormat="1" x14ac:dyDescent="0.25">
      <c r="B476" s="189"/>
      <c r="C476" s="189"/>
      <c r="D476" s="190"/>
      <c r="E476" s="189"/>
      <c r="F476" s="189"/>
      <c r="G476" s="189"/>
      <c r="H476" s="189"/>
      <c r="I476" s="189"/>
      <c r="J476" s="189"/>
    </row>
    <row r="477" spans="2:10" s="146" customFormat="1" x14ac:dyDescent="0.25">
      <c r="B477" s="189"/>
      <c r="C477" s="189"/>
      <c r="D477" s="190"/>
      <c r="E477" s="189"/>
      <c r="F477" s="189"/>
      <c r="G477" s="189"/>
      <c r="H477" s="189"/>
      <c r="I477" s="189"/>
      <c r="J477" s="189"/>
    </row>
    <row r="478" spans="2:10" s="146" customFormat="1" x14ac:dyDescent="0.25">
      <c r="B478" s="189"/>
      <c r="C478" s="189"/>
      <c r="D478" s="190"/>
      <c r="E478" s="189"/>
      <c r="F478" s="189"/>
      <c r="G478" s="189"/>
      <c r="H478" s="189"/>
      <c r="I478" s="189"/>
      <c r="J478" s="189"/>
    </row>
    <row r="479" spans="2:10" s="146" customFormat="1" x14ac:dyDescent="0.25">
      <c r="B479" s="189"/>
      <c r="C479" s="189"/>
      <c r="D479" s="190"/>
      <c r="E479" s="189"/>
      <c r="F479" s="189"/>
      <c r="G479" s="189"/>
      <c r="H479" s="189"/>
      <c r="I479" s="189"/>
      <c r="J479" s="189"/>
    </row>
    <row r="480" spans="2:10" s="146" customFormat="1" x14ac:dyDescent="0.25">
      <c r="B480" s="189"/>
      <c r="C480" s="189"/>
      <c r="D480" s="190"/>
      <c r="E480" s="189"/>
      <c r="F480" s="189"/>
      <c r="G480" s="189"/>
      <c r="H480" s="189"/>
      <c r="I480" s="189"/>
      <c r="J480" s="189"/>
    </row>
    <row r="481" spans="2:10" s="146" customFormat="1" x14ac:dyDescent="0.25">
      <c r="B481" s="189"/>
      <c r="C481" s="189"/>
      <c r="D481" s="190"/>
      <c r="E481" s="189"/>
      <c r="F481" s="189"/>
      <c r="G481" s="189"/>
      <c r="H481" s="189"/>
      <c r="I481" s="189"/>
      <c r="J481" s="189"/>
    </row>
    <row r="482" spans="2:10" s="146" customFormat="1" x14ac:dyDescent="0.25">
      <c r="B482" s="189"/>
      <c r="C482" s="189"/>
      <c r="D482" s="190"/>
      <c r="E482" s="189"/>
      <c r="F482" s="189"/>
      <c r="G482" s="189"/>
      <c r="H482" s="189"/>
      <c r="I482" s="189"/>
      <c r="J482" s="189"/>
    </row>
    <row r="483" spans="2:10" s="146" customFormat="1" x14ac:dyDescent="0.25">
      <c r="B483" s="189"/>
      <c r="C483" s="189"/>
      <c r="D483" s="190"/>
      <c r="E483" s="189"/>
      <c r="F483" s="189"/>
      <c r="G483" s="189"/>
      <c r="H483" s="189"/>
      <c r="I483" s="189"/>
      <c r="J483" s="189"/>
    </row>
    <row r="484" spans="2:10" s="146" customFormat="1" x14ac:dyDescent="0.25">
      <c r="B484" s="189"/>
      <c r="C484" s="189"/>
      <c r="D484" s="190"/>
      <c r="E484" s="189"/>
      <c r="F484" s="189"/>
      <c r="G484" s="189"/>
      <c r="H484" s="189"/>
      <c r="I484" s="189"/>
      <c r="J484" s="189"/>
    </row>
    <row r="485" spans="2:10" s="146" customFormat="1" x14ac:dyDescent="0.25">
      <c r="B485" s="189"/>
      <c r="C485" s="189"/>
      <c r="D485" s="190"/>
      <c r="E485" s="189"/>
      <c r="F485" s="189"/>
      <c r="G485" s="189"/>
      <c r="H485" s="189"/>
      <c r="I485" s="189"/>
      <c r="J485" s="189"/>
    </row>
    <row r="486" spans="2:10" s="146" customFormat="1" x14ac:dyDescent="0.25">
      <c r="B486" s="189"/>
      <c r="C486" s="189"/>
      <c r="D486" s="190"/>
      <c r="E486" s="189"/>
      <c r="F486" s="189"/>
      <c r="G486" s="189"/>
      <c r="H486" s="189"/>
      <c r="I486" s="189"/>
      <c r="J486" s="189"/>
    </row>
    <row r="487" spans="2:10" s="146" customFormat="1" x14ac:dyDescent="0.25">
      <c r="B487" s="189"/>
      <c r="C487" s="189"/>
      <c r="D487" s="190"/>
      <c r="E487" s="189"/>
      <c r="F487" s="189"/>
      <c r="G487" s="189"/>
      <c r="H487" s="189"/>
      <c r="I487" s="189"/>
      <c r="J487" s="189"/>
    </row>
    <row r="488" spans="2:10" s="146" customFormat="1" x14ac:dyDescent="0.25">
      <c r="B488" s="189"/>
      <c r="C488" s="189"/>
      <c r="D488" s="190"/>
      <c r="E488" s="189"/>
      <c r="F488" s="189"/>
      <c r="G488" s="189"/>
      <c r="H488" s="189"/>
      <c r="I488" s="189"/>
      <c r="J488" s="189"/>
    </row>
    <row r="489" spans="2:10" s="146" customFormat="1" x14ac:dyDescent="0.25">
      <c r="B489" s="189"/>
      <c r="C489" s="189"/>
      <c r="D489" s="190"/>
      <c r="E489" s="189"/>
      <c r="F489" s="189"/>
      <c r="G489" s="189"/>
      <c r="H489" s="189"/>
      <c r="I489" s="189"/>
      <c r="J489" s="189"/>
    </row>
    <row r="490" spans="2:10" s="146" customFormat="1" x14ac:dyDescent="0.25">
      <c r="B490" s="189"/>
      <c r="C490" s="189"/>
      <c r="D490" s="190"/>
      <c r="E490" s="189"/>
      <c r="F490" s="189"/>
      <c r="G490" s="189"/>
      <c r="H490" s="189"/>
      <c r="I490" s="189"/>
      <c r="J490" s="189"/>
    </row>
    <row r="491" spans="2:10" s="146" customFormat="1" x14ac:dyDescent="0.25">
      <c r="B491" s="189"/>
      <c r="C491" s="189"/>
      <c r="D491" s="190"/>
      <c r="E491" s="189"/>
      <c r="F491" s="189"/>
      <c r="G491" s="189"/>
      <c r="H491" s="189"/>
      <c r="I491" s="189"/>
      <c r="J491" s="189"/>
    </row>
    <row r="492" spans="2:10" s="146" customFormat="1" x14ac:dyDescent="0.25">
      <c r="B492" s="189"/>
      <c r="C492" s="189"/>
      <c r="D492" s="190"/>
      <c r="E492" s="189"/>
      <c r="F492" s="189"/>
      <c r="G492" s="189"/>
      <c r="H492" s="189"/>
      <c r="I492" s="189"/>
      <c r="J492" s="189"/>
    </row>
    <row r="493" spans="2:10" s="146" customFormat="1" x14ac:dyDescent="0.25">
      <c r="B493" s="189"/>
      <c r="C493" s="189"/>
      <c r="D493" s="190"/>
      <c r="E493" s="189"/>
      <c r="F493" s="189"/>
      <c r="G493" s="189"/>
      <c r="H493" s="189"/>
      <c r="I493" s="189"/>
      <c r="J493" s="189"/>
    </row>
    <row r="494" spans="2:10" s="146" customFormat="1" x14ac:dyDescent="0.25">
      <c r="B494" s="189"/>
      <c r="C494" s="189"/>
      <c r="D494" s="190"/>
      <c r="E494" s="189"/>
      <c r="F494" s="189"/>
      <c r="G494" s="189"/>
      <c r="H494" s="189"/>
      <c r="I494" s="189"/>
      <c r="J494" s="189"/>
    </row>
    <row r="495" spans="2:10" s="146" customFormat="1" x14ac:dyDescent="0.25">
      <c r="B495" s="189"/>
      <c r="C495" s="189"/>
      <c r="D495" s="190"/>
      <c r="E495" s="189"/>
      <c r="F495" s="189"/>
      <c r="G495" s="189"/>
      <c r="H495" s="189"/>
      <c r="I495" s="189"/>
      <c r="J495" s="189"/>
    </row>
    <row r="496" spans="2:10" s="146" customFormat="1" x14ac:dyDescent="0.25">
      <c r="B496" s="189"/>
      <c r="C496" s="189"/>
      <c r="D496" s="190"/>
      <c r="E496" s="189"/>
      <c r="F496" s="189"/>
      <c r="G496" s="189"/>
      <c r="H496" s="189"/>
      <c r="I496" s="189"/>
      <c r="J496" s="189"/>
    </row>
    <row r="497" spans="2:11" s="146" customFormat="1" x14ac:dyDescent="0.25">
      <c r="B497" s="189"/>
      <c r="C497" s="189"/>
      <c r="D497" s="190"/>
      <c r="E497" s="189"/>
      <c r="F497" s="189"/>
      <c r="G497" s="189"/>
      <c r="H497" s="189"/>
      <c r="I497" s="189"/>
      <c r="J497" s="189"/>
    </row>
    <row r="498" spans="2:11" s="146" customFormat="1" x14ac:dyDescent="0.25">
      <c r="B498" s="189"/>
      <c r="C498" s="189"/>
      <c r="D498" s="190"/>
      <c r="E498" s="189"/>
      <c r="F498" s="189"/>
      <c r="G498" s="189"/>
      <c r="H498" s="189"/>
      <c r="I498" s="189"/>
      <c r="J498" s="189"/>
    </row>
    <row r="499" spans="2:11" s="146" customFormat="1" x14ac:dyDescent="0.25">
      <c r="B499" s="189"/>
      <c r="C499" s="189"/>
      <c r="D499" s="190"/>
      <c r="E499" s="189"/>
      <c r="F499" s="189"/>
      <c r="G499" s="189"/>
      <c r="H499" s="189"/>
      <c r="I499" s="189"/>
      <c r="J499" s="189"/>
      <c r="K499" s="189"/>
    </row>
    <row r="500" spans="2:11" s="146" customFormat="1" x14ac:dyDescent="0.25">
      <c r="B500" s="189"/>
      <c r="C500" s="189"/>
      <c r="D500" s="190"/>
      <c r="E500" s="189"/>
      <c r="F500" s="189"/>
      <c r="G500" s="189"/>
      <c r="H500" s="189"/>
      <c r="I500" s="189"/>
      <c r="J500" s="189"/>
      <c r="K500" s="189"/>
    </row>
    <row r="501" spans="2:11" s="146" customFormat="1" x14ac:dyDescent="0.25">
      <c r="B501" s="189"/>
      <c r="C501" s="189"/>
      <c r="D501" s="190"/>
      <c r="E501" s="189"/>
      <c r="F501" s="189"/>
      <c r="G501" s="189"/>
      <c r="H501" s="189"/>
      <c r="I501" s="189"/>
      <c r="J501" s="189"/>
      <c r="K501" s="189"/>
    </row>
    <row r="502" spans="2:11" s="146" customFormat="1" x14ac:dyDescent="0.25">
      <c r="B502" s="189"/>
      <c r="C502" s="189"/>
      <c r="D502" s="190"/>
      <c r="E502" s="189"/>
      <c r="F502" s="189"/>
      <c r="G502" s="189"/>
      <c r="H502" s="189"/>
      <c r="I502" s="189"/>
      <c r="J502" s="189"/>
      <c r="K502" s="189"/>
    </row>
    <row r="503" spans="2:11" s="146" customFormat="1" x14ac:dyDescent="0.25">
      <c r="B503" s="189"/>
      <c r="C503" s="189"/>
      <c r="D503" s="190"/>
      <c r="E503" s="189"/>
      <c r="F503" s="189"/>
      <c r="G503" s="189"/>
      <c r="H503" s="189"/>
      <c r="I503" s="189"/>
      <c r="J503" s="189"/>
      <c r="K503" s="189"/>
    </row>
    <row r="504" spans="2:11" s="146" customFormat="1" x14ac:dyDescent="0.25">
      <c r="B504" s="189"/>
      <c r="C504" s="189"/>
      <c r="D504" s="190"/>
      <c r="E504" s="189"/>
      <c r="F504" s="189"/>
      <c r="G504" s="189"/>
      <c r="H504" s="189"/>
      <c r="I504" s="189"/>
      <c r="J504" s="189"/>
      <c r="K504" s="189"/>
    </row>
    <row r="505" spans="2:11" s="146" customFormat="1" x14ac:dyDescent="0.25">
      <c r="B505" s="189"/>
      <c r="C505" s="189"/>
      <c r="D505" s="190"/>
      <c r="E505" s="189"/>
      <c r="F505" s="189"/>
      <c r="G505" s="189"/>
      <c r="H505" s="189"/>
      <c r="I505" s="189"/>
      <c r="J505" s="189"/>
      <c r="K505" s="189"/>
    </row>
    <row r="506" spans="2:11" s="146" customFormat="1" x14ac:dyDescent="0.25">
      <c r="B506" s="189"/>
      <c r="C506" s="189"/>
      <c r="D506" s="190"/>
      <c r="E506" s="189"/>
      <c r="F506" s="189"/>
      <c r="G506" s="189"/>
      <c r="H506" s="189"/>
      <c r="I506" s="189"/>
      <c r="J506" s="189"/>
      <c r="K506" s="189"/>
    </row>
    <row r="507" spans="2:11" s="146" customFormat="1" x14ac:dyDescent="0.25">
      <c r="B507" s="189"/>
      <c r="C507" s="189"/>
      <c r="D507" s="190"/>
      <c r="E507" s="189"/>
      <c r="F507" s="189"/>
      <c r="G507" s="189"/>
      <c r="H507" s="189"/>
      <c r="I507" s="189"/>
      <c r="J507" s="189"/>
      <c r="K507" s="189"/>
    </row>
    <row r="508" spans="2:11" s="146" customFormat="1" x14ac:dyDescent="0.25">
      <c r="B508" s="189"/>
      <c r="C508" s="189"/>
      <c r="D508" s="190"/>
      <c r="E508" s="189"/>
      <c r="F508" s="189"/>
      <c r="G508" s="189"/>
      <c r="H508" s="189"/>
      <c r="I508" s="189"/>
      <c r="J508" s="189"/>
      <c r="K508" s="189"/>
    </row>
    <row r="509" spans="2:11" s="146" customFormat="1" x14ac:dyDescent="0.25">
      <c r="B509" s="189"/>
      <c r="C509" s="189"/>
      <c r="D509" s="190"/>
      <c r="E509" s="189"/>
      <c r="F509" s="189"/>
      <c r="G509" s="189"/>
      <c r="H509" s="189"/>
      <c r="I509" s="189"/>
      <c r="J509" s="189"/>
      <c r="K509" s="189"/>
    </row>
    <row r="510" spans="2:11" s="146" customFormat="1" x14ac:dyDescent="0.25">
      <c r="B510" s="189"/>
      <c r="C510" s="189"/>
      <c r="D510" s="190"/>
      <c r="E510" s="189"/>
      <c r="F510" s="189"/>
      <c r="G510" s="189"/>
      <c r="H510" s="189"/>
      <c r="I510" s="189"/>
      <c r="J510" s="189"/>
      <c r="K510" s="189"/>
    </row>
    <row r="511" spans="2:11" s="146" customFormat="1" x14ac:dyDescent="0.25">
      <c r="D511" s="188"/>
    </row>
    <row r="512" spans="2:11" s="146" customFormat="1" x14ac:dyDescent="0.25">
      <c r="D512" s="188"/>
    </row>
    <row r="513" spans="4:4" s="146" customFormat="1" x14ac:dyDescent="0.25">
      <c r="D513" s="188"/>
    </row>
    <row r="514" spans="4:4" s="146" customFormat="1" x14ac:dyDescent="0.25">
      <c r="D514" s="188"/>
    </row>
    <row r="515" spans="4:4" s="146" customFormat="1" x14ac:dyDescent="0.25">
      <c r="D515" s="188"/>
    </row>
    <row r="516" spans="4:4" s="146" customFormat="1" x14ac:dyDescent="0.25">
      <c r="D516" s="188"/>
    </row>
    <row r="517" spans="4:4" s="146" customFormat="1" x14ac:dyDescent="0.25">
      <c r="D517" s="188"/>
    </row>
    <row r="518" spans="4:4" s="146" customFormat="1" x14ac:dyDescent="0.25">
      <c r="D518" s="188"/>
    </row>
    <row r="519" spans="4:4" s="146" customFormat="1" x14ac:dyDescent="0.25">
      <c r="D519" s="188"/>
    </row>
    <row r="520" spans="4:4" s="146" customFormat="1" x14ac:dyDescent="0.25">
      <c r="D520" s="188"/>
    </row>
    <row r="521" spans="4:4" s="146" customFormat="1" x14ac:dyDescent="0.25">
      <c r="D521" s="188"/>
    </row>
    <row r="522" spans="4:4" s="146" customFormat="1" x14ac:dyDescent="0.25">
      <c r="D522" s="188"/>
    </row>
    <row r="523" spans="4:4" s="146" customFormat="1" x14ac:dyDescent="0.25">
      <c r="D523" s="188"/>
    </row>
    <row r="524" spans="4:4" s="146" customFormat="1" x14ac:dyDescent="0.25">
      <c r="D524" s="188"/>
    </row>
    <row r="525" spans="4:4" s="146" customFormat="1" x14ac:dyDescent="0.25">
      <c r="D525" s="188"/>
    </row>
    <row r="526" spans="4:4" s="146" customFormat="1" x14ac:dyDescent="0.25">
      <c r="D526" s="188"/>
    </row>
    <row r="527" spans="4:4" s="146" customFormat="1" x14ac:dyDescent="0.25">
      <c r="D527" s="188"/>
    </row>
    <row r="528" spans="4:4" s="146" customFormat="1" x14ac:dyDescent="0.25">
      <c r="D528" s="188"/>
    </row>
    <row r="529" spans="4:4" s="146" customFormat="1" x14ac:dyDescent="0.25">
      <c r="D529" s="188"/>
    </row>
    <row r="530" spans="4:4" s="146" customFormat="1" x14ac:dyDescent="0.25">
      <c r="D530" s="188"/>
    </row>
    <row r="531" spans="4:4" s="146" customFormat="1" x14ac:dyDescent="0.25">
      <c r="D531" s="188"/>
    </row>
    <row r="532" spans="4:4" s="146" customFormat="1" x14ac:dyDescent="0.25">
      <c r="D532" s="188"/>
    </row>
    <row r="533" spans="4:4" s="146" customFormat="1" x14ac:dyDescent="0.25">
      <c r="D533" s="188"/>
    </row>
    <row r="534" spans="4:4" s="146" customFormat="1" x14ac:dyDescent="0.25">
      <c r="D534" s="188"/>
    </row>
    <row r="535" spans="4:4" s="146" customFormat="1" x14ac:dyDescent="0.25">
      <c r="D535" s="188"/>
    </row>
    <row r="536" spans="4:4" s="146" customFormat="1" x14ac:dyDescent="0.25">
      <c r="D536" s="188"/>
    </row>
    <row r="537" spans="4:4" s="146" customFormat="1" x14ac:dyDescent="0.25">
      <c r="D537" s="188"/>
    </row>
    <row r="538" spans="4:4" s="146" customFormat="1" x14ac:dyDescent="0.25">
      <c r="D538" s="188"/>
    </row>
    <row r="539" spans="4:4" s="146" customFormat="1" x14ac:dyDescent="0.25">
      <c r="D539" s="188"/>
    </row>
    <row r="540" spans="4:4" s="146" customFormat="1" x14ac:dyDescent="0.25">
      <c r="D540" s="188"/>
    </row>
    <row r="541" spans="4:4" s="146" customFormat="1" x14ac:dyDescent="0.25">
      <c r="D541" s="188"/>
    </row>
    <row r="542" spans="4:4" s="146" customFormat="1" x14ac:dyDescent="0.25">
      <c r="D542" s="188"/>
    </row>
    <row r="543" spans="4:4" s="146" customFormat="1" x14ac:dyDescent="0.25">
      <c r="D543" s="188"/>
    </row>
    <row r="544" spans="4:4" s="146" customFormat="1" x14ac:dyDescent="0.25">
      <c r="D544" s="188"/>
    </row>
    <row r="545" spans="4:4" s="146" customFormat="1" x14ac:dyDescent="0.25">
      <c r="D545" s="188"/>
    </row>
    <row r="546" spans="4:4" s="146" customFormat="1" x14ac:dyDescent="0.25">
      <c r="D546" s="188"/>
    </row>
    <row r="547" spans="4:4" s="146" customFormat="1" x14ac:dyDescent="0.25">
      <c r="D547" s="188"/>
    </row>
    <row r="548" spans="4:4" s="146" customFormat="1" x14ac:dyDescent="0.25">
      <c r="D548" s="188"/>
    </row>
    <row r="549" spans="4:4" s="146" customFormat="1" x14ac:dyDescent="0.25">
      <c r="D549" s="188"/>
    </row>
    <row r="550" spans="4:4" s="146" customFormat="1" x14ac:dyDescent="0.25">
      <c r="D550" s="188"/>
    </row>
    <row r="551" spans="4:4" s="146" customFormat="1" x14ac:dyDescent="0.25">
      <c r="D551" s="188"/>
    </row>
    <row r="552" spans="4:4" s="146" customFormat="1" x14ac:dyDescent="0.25">
      <c r="D552" s="188"/>
    </row>
    <row r="553" spans="4:4" s="146" customFormat="1" x14ac:dyDescent="0.25">
      <c r="D553" s="188"/>
    </row>
    <row r="554" spans="4:4" s="146" customFormat="1" x14ac:dyDescent="0.25">
      <c r="D554" s="188"/>
    </row>
    <row r="555" spans="4:4" s="146" customFormat="1" x14ac:dyDescent="0.25">
      <c r="D555" s="188"/>
    </row>
    <row r="556" spans="4:4" s="146" customFormat="1" x14ac:dyDescent="0.25">
      <c r="D556" s="188"/>
    </row>
    <row r="557" spans="4:4" s="146" customFormat="1" x14ac:dyDescent="0.25">
      <c r="D557" s="188"/>
    </row>
    <row r="558" spans="4:4" s="146" customFormat="1" x14ac:dyDescent="0.25">
      <c r="D558" s="188"/>
    </row>
    <row r="559" spans="4:4" s="146" customFormat="1" x14ac:dyDescent="0.25">
      <c r="D559" s="188"/>
    </row>
    <row r="560" spans="4:4" s="146" customFormat="1" x14ac:dyDescent="0.25">
      <c r="D560" s="188"/>
    </row>
    <row r="561" spans="4:4" s="146" customFormat="1" x14ac:dyDescent="0.25">
      <c r="D561" s="188"/>
    </row>
    <row r="562" spans="4:4" s="146" customFormat="1" x14ac:dyDescent="0.25">
      <c r="D562" s="188"/>
    </row>
    <row r="563" spans="4:4" s="146" customFormat="1" x14ac:dyDescent="0.25">
      <c r="D563" s="188"/>
    </row>
    <row r="564" spans="4:4" s="146" customFormat="1" x14ac:dyDescent="0.25">
      <c r="D564" s="188"/>
    </row>
    <row r="565" spans="4:4" s="146" customFormat="1" x14ac:dyDescent="0.25">
      <c r="D565" s="188"/>
    </row>
    <row r="566" spans="4:4" s="146" customFormat="1" x14ac:dyDescent="0.25">
      <c r="D566" s="188"/>
    </row>
    <row r="567" spans="4:4" s="146" customFormat="1" x14ac:dyDescent="0.25">
      <c r="D567" s="188"/>
    </row>
    <row r="568" spans="4:4" s="146" customFormat="1" x14ac:dyDescent="0.25">
      <c r="D568" s="188"/>
    </row>
    <row r="569" spans="4:4" s="146" customFormat="1" x14ac:dyDescent="0.25">
      <c r="D569" s="188"/>
    </row>
    <row r="570" spans="4:4" s="146" customFormat="1" x14ac:dyDescent="0.25">
      <c r="D570" s="188"/>
    </row>
    <row r="571" spans="4:4" s="146" customFormat="1" x14ac:dyDescent="0.25">
      <c r="D571" s="188"/>
    </row>
    <row r="572" spans="4:4" s="146" customFormat="1" x14ac:dyDescent="0.25">
      <c r="D572" s="188"/>
    </row>
    <row r="573" spans="4:4" s="146" customFormat="1" x14ac:dyDescent="0.25">
      <c r="D573" s="188"/>
    </row>
    <row r="574" spans="4:4" s="146" customFormat="1" x14ac:dyDescent="0.25">
      <c r="D574" s="188"/>
    </row>
    <row r="575" spans="4:4" s="146" customFormat="1" x14ac:dyDescent="0.25">
      <c r="D575" s="188"/>
    </row>
    <row r="576" spans="4:4" s="146" customFormat="1" x14ac:dyDescent="0.25">
      <c r="D576" s="188"/>
    </row>
    <row r="577" spans="4:4" s="146" customFormat="1" x14ac:dyDescent="0.25">
      <c r="D577" s="188"/>
    </row>
    <row r="578" spans="4:4" s="146" customFormat="1" x14ac:dyDescent="0.25">
      <c r="D578" s="188"/>
    </row>
    <row r="579" spans="4:4" s="146" customFormat="1" x14ac:dyDescent="0.25">
      <c r="D579" s="188"/>
    </row>
    <row r="580" spans="4:4" s="146" customFormat="1" x14ac:dyDescent="0.25">
      <c r="D580" s="188"/>
    </row>
    <row r="581" spans="4:4" s="146" customFormat="1" x14ac:dyDescent="0.25">
      <c r="D581" s="188"/>
    </row>
    <row r="582" spans="4:4" s="146" customFormat="1" x14ac:dyDescent="0.25">
      <c r="D582" s="188"/>
    </row>
    <row r="583" spans="4:4" s="146" customFormat="1" x14ac:dyDescent="0.25">
      <c r="D583" s="188"/>
    </row>
    <row r="584" spans="4:4" s="146" customFormat="1" x14ac:dyDescent="0.25">
      <c r="D584" s="188"/>
    </row>
    <row r="585" spans="4:4" s="146" customFormat="1" x14ac:dyDescent="0.25">
      <c r="D585" s="188"/>
    </row>
    <row r="586" spans="4:4" s="146" customFormat="1" x14ac:dyDescent="0.25">
      <c r="D586" s="188"/>
    </row>
    <row r="587" spans="4:4" s="146" customFormat="1" x14ac:dyDescent="0.25">
      <c r="D587" s="188"/>
    </row>
    <row r="588" spans="4:4" s="146" customFormat="1" x14ac:dyDescent="0.25">
      <c r="D588" s="188"/>
    </row>
    <row r="589" spans="4:4" s="146" customFormat="1" x14ac:dyDescent="0.25">
      <c r="D589" s="188"/>
    </row>
    <row r="590" spans="4:4" s="146" customFormat="1" x14ac:dyDescent="0.25">
      <c r="D590" s="188"/>
    </row>
    <row r="591" spans="4:4" s="146" customFormat="1" x14ac:dyDescent="0.25">
      <c r="D591" s="188"/>
    </row>
    <row r="592" spans="4:4" s="146" customFormat="1" x14ac:dyDescent="0.25">
      <c r="D592" s="188"/>
    </row>
    <row r="593" spans="4:4" s="146" customFormat="1" x14ac:dyDescent="0.25">
      <c r="D593" s="188"/>
    </row>
    <row r="594" spans="4:4" s="146" customFormat="1" x14ac:dyDescent="0.25">
      <c r="D594" s="188"/>
    </row>
    <row r="595" spans="4:4" s="146" customFormat="1" x14ac:dyDescent="0.25">
      <c r="D595" s="188"/>
    </row>
    <row r="596" spans="4:4" s="146" customFormat="1" x14ac:dyDescent="0.25">
      <c r="D596" s="188"/>
    </row>
    <row r="597" spans="4:4" s="146" customFormat="1" x14ac:dyDescent="0.25">
      <c r="D597" s="188"/>
    </row>
    <row r="598" spans="4:4" s="146" customFormat="1" x14ac:dyDescent="0.25">
      <c r="D598" s="188"/>
    </row>
    <row r="599" spans="4:4" s="146" customFormat="1" x14ac:dyDescent="0.25">
      <c r="D599" s="188"/>
    </row>
    <row r="600" spans="4:4" s="146" customFormat="1" x14ac:dyDescent="0.25">
      <c r="D600" s="188"/>
    </row>
    <row r="601" spans="4:4" s="146" customFormat="1" x14ac:dyDescent="0.25">
      <c r="D601" s="188"/>
    </row>
    <row r="602" spans="4:4" s="146" customFormat="1" x14ac:dyDescent="0.25">
      <c r="D602" s="188"/>
    </row>
    <row r="603" spans="4:4" s="146" customFormat="1" x14ac:dyDescent="0.25">
      <c r="D603" s="188"/>
    </row>
    <row r="604" spans="4:4" s="146" customFormat="1" x14ac:dyDescent="0.25">
      <c r="D604" s="188"/>
    </row>
    <row r="605" spans="4:4" s="146" customFormat="1" x14ac:dyDescent="0.25">
      <c r="D605" s="188"/>
    </row>
    <row r="606" spans="4:4" s="146" customFormat="1" x14ac:dyDescent="0.25">
      <c r="D606" s="188"/>
    </row>
    <row r="607" spans="4:4" s="146" customFormat="1" x14ac:dyDescent="0.25">
      <c r="D607" s="188"/>
    </row>
    <row r="608" spans="4:4" s="146" customFormat="1" x14ac:dyDescent="0.25">
      <c r="D608" s="188"/>
    </row>
    <row r="609" spans="4:4" s="146" customFormat="1" x14ac:dyDescent="0.25">
      <c r="D609" s="188"/>
    </row>
    <row r="610" spans="4:4" s="146" customFormat="1" x14ac:dyDescent="0.25">
      <c r="D610" s="188"/>
    </row>
    <row r="611" spans="4:4" s="146" customFormat="1" x14ac:dyDescent="0.25">
      <c r="D611" s="188"/>
    </row>
    <row r="612" spans="4:4" s="146" customFormat="1" x14ac:dyDescent="0.25">
      <c r="D612" s="188"/>
    </row>
    <row r="613" spans="4:4" s="146" customFormat="1" x14ac:dyDescent="0.25">
      <c r="D613" s="188"/>
    </row>
    <row r="614" spans="4:4" s="146" customFormat="1" x14ac:dyDescent="0.25">
      <c r="D614" s="188"/>
    </row>
    <row r="615" spans="4:4" s="146" customFormat="1" x14ac:dyDescent="0.25">
      <c r="D615" s="188"/>
    </row>
    <row r="616" spans="4:4" s="146" customFormat="1" x14ac:dyDescent="0.25">
      <c r="D616" s="188"/>
    </row>
    <row r="617" spans="4:4" s="146" customFormat="1" x14ac:dyDescent="0.25">
      <c r="D617" s="188"/>
    </row>
    <row r="618" spans="4:4" s="146" customFormat="1" x14ac:dyDescent="0.25">
      <c r="D618" s="188"/>
    </row>
    <row r="619" spans="4:4" s="146" customFormat="1" x14ac:dyDescent="0.25">
      <c r="D619" s="188"/>
    </row>
    <row r="620" spans="4:4" s="146" customFormat="1" x14ac:dyDescent="0.25">
      <c r="D620" s="188"/>
    </row>
    <row r="621" spans="4:4" s="146" customFormat="1" x14ac:dyDescent="0.25">
      <c r="D621" s="188"/>
    </row>
    <row r="622" spans="4:4" s="146" customFormat="1" x14ac:dyDescent="0.25">
      <c r="D622" s="188"/>
    </row>
    <row r="623" spans="4:4" s="146" customFormat="1" x14ac:dyDescent="0.25">
      <c r="D623" s="188"/>
    </row>
    <row r="624" spans="4:4" s="146" customFormat="1" x14ac:dyDescent="0.25">
      <c r="D624" s="188"/>
    </row>
    <row r="625" spans="4:4" s="146" customFormat="1" x14ac:dyDescent="0.25">
      <c r="D625" s="188"/>
    </row>
    <row r="626" spans="4:4" s="146" customFormat="1" x14ac:dyDescent="0.25">
      <c r="D626" s="188"/>
    </row>
    <row r="627" spans="4:4" s="146" customFormat="1" x14ac:dyDescent="0.25">
      <c r="D627" s="188"/>
    </row>
    <row r="628" spans="4:4" s="146" customFormat="1" x14ac:dyDescent="0.25">
      <c r="D628" s="188"/>
    </row>
    <row r="629" spans="4:4" s="146" customFormat="1" x14ac:dyDescent="0.25">
      <c r="D629" s="188"/>
    </row>
    <row r="630" spans="4:4" s="146" customFormat="1" x14ac:dyDescent="0.25">
      <c r="D630" s="188"/>
    </row>
    <row r="631" spans="4:4" s="146" customFormat="1" x14ac:dyDescent="0.25">
      <c r="D631" s="188"/>
    </row>
    <row r="632" spans="4:4" s="146" customFormat="1" x14ac:dyDescent="0.25">
      <c r="D632" s="188"/>
    </row>
    <row r="633" spans="4:4" s="146" customFormat="1" x14ac:dyDescent="0.25">
      <c r="D633" s="188"/>
    </row>
    <row r="634" spans="4:4" s="146" customFormat="1" x14ac:dyDescent="0.25">
      <c r="D634" s="188"/>
    </row>
    <row r="635" spans="4:4" s="146" customFormat="1" x14ac:dyDescent="0.25">
      <c r="D635" s="188"/>
    </row>
    <row r="636" spans="4:4" s="146" customFormat="1" x14ac:dyDescent="0.25">
      <c r="D636" s="188"/>
    </row>
    <row r="637" spans="4:4" s="146" customFormat="1" x14ac:dyDescent="0.25">
      <c r="D637" s="188"/>
    </row>
    <row r="638" spans="4:4" s="146" customFormat="1" x14ac:dyDescent="0.25">
      <c r="D638" s="188"/>
    </row>
    <row r="639" spans="4:4" s="146" customFormat="1" x14ac:dyDescent="0.25">
      <c r="D639" s="188"/>
    </row>
    <row r="640" spans="4:4" s="146" customFormat="1" x14ac:dyDescent="0.25">
      <c r="D640" s="188"/>
    </row>
    <row r="641" spans="4:4" s="146" customFormat="1" x14ac:dyDescent="0.25">
      <c r="D641" s="188"/>
    </row>
    <row r="642" spans="4:4" s="146" customFormat="1" x14ac:dyDescent="0.25">
      <c r="D642" s="188"/>
    </row>
    <row r="643" spans="4:4" s="146" customFormat="1" x14ac:dyDescent="0.25">
      <c r="D643" s="188"/>
    </row>
    <row r="644" spans="4:4" s="146" customFormat="1" x14ac:dyDescent="0.25">
      <c r="D644" s="188"/>
    </row>
    <row r="645" spans="4:4" s="146" customFormat="1" x14ac:dyDescent="0.25">
      <c r="D645" s="188"/>
    </row>
    <row r="646" spans="4:4" s="146" customFormat="1" x14ac:dyDescent="0.25">
      <c r="D646" s="188"/>
    </row>
    <row r="647" spans="4:4" s="146" customFormat="1" x14ac:dyDescent="0.25">
      <c r="D647" s="188"/>
    </row>
    <row r="648" spans="4:4" s="146" customFormat="1" x14ac:dyDescent="0.25">
      <c r="D648" s="188"/>
    </row>
    <row r="649" spans="4:4" s="146" customFormat="1" x14ac:dyDescent="0.25">
      <c r="D649" s="188"/>
    </row>
    <row r="650" spans="4:4" s="146" customFormat="1" x14ac:dyDescent="0.25">
      <c r="D650" s="188"/>
    </row>
    <row r="651" spans="4:4" s="146" customFormat="1" x14ac:dyDescent="0.25">
      <c r="D651" s="188"/>
    </row>
    <row r="652" spans="4:4" s="146" customFormat="1" x14ac:dyDescent="0.25">
      <c r="D652" s="188"/>
    </row>
    <row r="653" spans="4:4" s="146" customFormat="1" x14ac:dyDescent="0.25">
      <c r="D653" s="188"/>
    </row>
    <row r="654" spans="4:4" s="146" customFormat="1" x14ac:dyDescent="0.25">
      <c r="D654" s="188"/>
    </row>
    <row r="655" spans="4:4" s="146" customFormat="1" x14ac:dyDescent="0.25">
      <c r="D655" s="188"/>
    </row>
    <row r="656" spans="4:4" s="146" customFormat="1" x14ac:dyDescent="0.25">
      <c r="D656" s="188"/>
    </row>
    <row r="657" spans="4:4" s="146" customFormat="1" x14ac:dyDescent="0.25">
      <c r="D657" s="188"/>
    </row>
    <row r="658" spans="4:4" s="146" customFormat="1" x14ac:dyDescent="0.25">
      <c r="D658" s="188"/>
    </row>
    <row r="659" spans="4:4" s="146" customFormat="1" x14ac:dyDescent="0.25">
      <c r="D659" s="188"/>
    </row>
    <row r="660" spans="4:4" s="146" customFormat="1" x14ac:dyDescent="0.25">
      <c r="D660" s="188"/>
    </row>
    <row r="661" spans="4:4" s="146" customFormat="1" x14ac:dyDescent="0.25">
      <c r="D661" s="188"/>
    </row>
    <row r="662" spans="4:4" s="146" customFormat="1" x14ac:dyDescent="0.25">
      <c r="D662" s="188"/>
    </row>
    <row r="663" spans="4:4" s="146" customFormat="1" x14ac:dyDescent="0.25">
      <c r="D663" s="188"/>
    </row>
    <row r="664" spans="4:4" s="146" customFormat="1" x14ac:dyDescent="0.25">
      <c r="D664" s="188"/>
    </row>
    <row r="665" spans="4:4" s="146" customFormat="1" x14ac:dyDescent="0.25">
      <c r="D665" s="188"/>
    </row>
    <row r="666" spans="4:4" s="146" customFormat="1" x14ac:dyDescent="0.25">
      <c r="D666" s="188"/>
    </row>
    <row r="667" spans="4:4" s="146" customFormat="1" x14ac:dyDescent="0.25">
      <c r="D667" s="188"/>
    </row>
    <row r="668" spans="4:4" s="146" customFormat="1" x14ac:dyDescent="0.25">
      <c r="D668" s="188"/>
    </row>
    <row r="669" spans="4:4" s="146" customFormat="1" x14ac:dyDescent="0.25">
      <c r="D669" s="188"/>
    </row>
    <row r="670" spans="4:4" s="146" customFormat="1" x14ac:dyDescent="0.25">
      <c r="D670" s="188"/>
    </row>
    <row r="671" spans="4:4" s="146" customFormat="1" x14ac:dyDescent="0.25">
      <c r="D671" s="188"/>
    </row>
    <row r="672" spans="4:4" s="146" customFormat="1" x14ac:dyDescent="0.25">
      <c r="D672" s="188"/>
    </row>
    <row r="673" spans="4:4" s="146" customFormat="1" x14ac:dyDescent="0.25">
      <c r="D673" s="188"/>
    </row>
    <row r="674" spans="4:4" s="146" customFormat="1" x14ac:dyDescent="0.25">
      <c r="D674" s="188"/>
    </row>
    <row r="675" spans="4:4" s="146" customFormat="1" x14ac:dyDescent="0.25">
      <c r="D675" s="188"/>
    </row>
    <row r="676" spans="4:4" s="146" customFormat="1" x14ac:dyDescent="0.25">
      <c r="D676" s="188"/>
    </row>
    <row r="677" spans="4:4" s="146" customFormat="1" x14ac:dyDescent="0.25">
      <c r="D677" s="188"/>
    </row>
    <row r="678" spans="4:4" s="146" customFormat="1" x14ac:dyDescent="0.25">
      <c r="D678" s="188"/>
    </row>
    <row r="679" spans="4:4" s="146" customFormat="1" x14ac:dyDescent="0.25">
      <c r="D679" s="188"/>
    </row>
    <row r="680" spans="4:4" s="146" customFormat="1" x14ac:dyDescent="0.25">
      <c r="D680" s="188"/>
    </row>
    <row r="681" spans="4:4" s="146" customFormat="1" x14ac:dyDescent="0.25">
      <c r="D681" s="188"/>
    </row>
    <row r="682" spans="4:4" s="146" customFormat="1" x14ac:dyDescent="0.25">
      <c r="D682" s="188"/>
    </row>
    <row r="683" spans="4:4" s="146" customFormat="1" x14ac:dyDescent="0.25">
      <c r="D683" s="188"/>
    </row>
    <row r="684" spans="4:4" s="146" customFormat="1" x14ac:dyDescent="0.25">
      <c r="D684" s="188"/>
    </row>
    <row r="685" spans="4:4" s="146" customFormat="1" x14ac:dyDescent="0.25">
      <c r="D685" s="188"/>
    </row>
    <row r="686" spans="4:4" s="146" customFormat="1" x14ac:dyDescent="0.25">
      <c r="D686" s="188"/>
    </row>
    <row r="687" spans="4:4" s="146" customFormat="1" x14ac:dyDescent="0.25">
      <c r="D687" s="188"/>
    </row>
    <row r="688" spans="4:4" s="146" customFormat="1" x14ac:dyDescent="0.25">
      <c r="D688" s="188"/>
    </row>
    <row r="689" spans="4:4" s="146" customFormat="1" x14ac:dyDescent="0.25">
      <c r="D689" s="188"/>
    </row>
    <row r="690" spans="4:4" s="146" customFormat="1" x14ac:dyDescent="0.25">
      <c r="D690" s="188"/>
    </row>
    <row r="691" spans="4:4" s="146" customFormat="1" x14ac:dyDescent="0.25">
      <c r="D691" s="188"/>
    </row>
    <row r="692" spans="4:4" s="146" customFormat="1" x14ac:dyDescent="0.25">
      <c r="D692" s="188"/>
    </row>
    <row r="693" spans="4:4" s="146" customFormat="1" x14ac:dyDescent="0.25">
      <c r="D693" s="188"/>
    </row>
    <row r="694" spans="4:4" s="146" customFormat="1" x14ac:dyDescent="0.25">
      <c r="D694" s="188"/>
    </row>
    <row r="695" spans="4:4" s="146" customFormat="1" x14ac:dyDescent="0.25">
      <c r="D695" s="188"/>
    </row>
    <row r="696" spans="4:4" s="146" customFormat="1" x14ac:dyDescent="0.25">
      <c r="D696" s="188"/>
    </row>
    <row r="697" spans="4:4" s="146" customFormat="1" x14ac:dyDescent="0.25">
      <c r="D697" s="188"/>
    </row>
    <row r="698" spans="4:4" s="146" customFormat="1" x14ac:dyDescent="0.25">
      <c r="D698" s="188"/>
    </row>
    <row r="699" spans="4:4" s="146" customFormat="1" x14ac:dyDescent="0.25">
      <c r="D699" s="188"/>
    </row>
    <row r="700" spans="4:4" s="146" customFormat="1" x14ac:dyDescent="0.25">
      <c r="D700" s="188"/>
    </row>
    <row r="701" spans="4:4" s="146" customFormat="1" x14ac:dyDescent="0.25">
      <c r="D701" s="188"/>
    </row>
    <row r="702" spans="4:4" s="146" customFormat="1" x14ac:dyDescent="0.25">
      <c r="D702" s="188"/>
    </row>
    <row r="703" spans="4:4" s="146" customFormat="1" x14ac:dyDescent="0.25">
      <c r="D703" s="188"/>
    </row>
    <row r="704" spans="4:4" s="146" customFormat="1" x14ac:dyDescent="0.25">
      <c r="D704" s="188"/>
    </row>
    <row r="705" spans="3:12" s="146" customFormat="1" x14ac:dyDescent="0.25">
      <c r="D705" s="188"/>
    </row>
    <row r="706" spans="3:12" s="146" customFormat="1" x14ac:dyDescent="0.25">
      <c r="D706" s="188"/>
    </row>
    <row r="707" spans="3:12" s="146" customFormat="1" x14ac:dyDescent="0.25">
      <c r="D707" s="188"/>
    </row>
    <row r="708" spans="3:12" s="146" customFormat="1" x14ac:dyDescent="0.25">
      <c r="C708" s="145"/>
      <c r="D708" s="187"/>
      <c r="E708" s="145"/>
      <c r="F708" s="145"/>
      <c r="G708" s="145"/>
      <c r="H708" s="145"/>
      <c r="I708" s="145"/>
      <c r="J708" s="145"/>
      <c r="K708" s="145"/>
      <c r="L708" s="145"/>
    </row>
    <row r="709" spans="3:12" s="146" customFormat="1" x14ac:dyDescent="0.25">
      <c r="C709" s="145"/>
      <c r="D709" s="187"/>
      <c r="E709" s="145"/>
      <c r="F709" s="145"/>
      <c r="G709" s="145"/>
      <c r="H709" s="145"/>
      <c r="I709" s="145"/>
      <c r="J709" s="145"/>
      <c r="K709" s="145"/>
      <c r="L709" s="145"/>
    </row>
    <row r="710" spans="3:12" s="146" customFormat="1" x14ac:dyDescent="0.25">
      <c r="C710" s="145"/>
      <c r="D710" s="187"/>
      <c r="E710" s="145"/>
      <c r="F710" s="145"/>
      <c r="G710" s="145"/>
      <c r="H710" s="145"/>
      <c r="I710" s="145"/>
      <c r="J710" s="145"/>
      <c r="K710" s="145"/>
      <c r="L710" s="145"/>
    </row>
    <row r="711" spans="3:12" s="146" customFormat="1" x14ac:dyDescent="0.25">
      <c r="C711" s="145"/>
      <c r="D711" s="187"/>
      <c r="E711" s="145"/>
      <c r="F711" s="145"/>
      <c r="G711" s="145"/>
      <c r="H711" s="145"/>
      <c r="I711" s="145"/>
      <c r="J711" s="145"/>
      <c r="K711" s="145"/>
      <c r="L711" s="145"/>
    </row>
    <row r="712" spans="3:12" s="146" customFormat="1" x14ac:dyDescent="0.25">
      <c r="C712" s="145"/>
      <c r="D712" s="187"/>
      <c r="E712" s="145"/>
      <c r="F712" s="145"/>
      <c r="G712" s="145"/>
      <c r="H712" s="145"/>
      <c r="I712" s="145"/>
      <c r="J712" s="145"/>
      <c r="K712" s="145"/>
      <c r="L712" s="145"/>
    </row>
    <row r="713" spans="3:12" s="146" customFormat="1" x14ac:dyDescent="0.25">
      <c r="C713" s="145"/>
      <c r="D713" s="187"/>
      <c r="E713" s="145"/>
      <c r="F713" s="145"/>
      <c r="G713" s="145"/>
      <c r="H713" s="145"/>
      <c r="I713" s="145"/>
      <c r="J713" s="145"/>
      <c r="K713" s="145"/>
      <c r="L713" s="145"/>
    </row>
    <row r="714" spans="3:12" s="146" customFormat="1" x14ac:dyDescent="0.25">
      <c r="C714" s="145"/>
      <c r="D714" s="187"/>
      <c r="E714" s="145"/>
      <c r="F714" s="145"/>
      <c r="G714" s="145"/>
      <c r="H714" s="145"/>
      <c r="I714" s="145"/>
      <c r="J714" s="145"/>
      <c r="K714" s="145"/>
      <c r="L714" s="145"/>
    </row>
    <row r="715" spans="3:12" s="146" customFormat="1" x14ac:dyDescent="0.25">
      <c r="C715" s="145"/>
      <c r="D715" s="187"/>
      <c r="E715" s="145"/>
      <c r="F715" s="145"/>
      <c r="G715" s="145"/>
      <c r="H715" s="145"/>
      <c r="I715" s="145"/>
      <c r="J715" s="145"/>
      <c r="K715" s="145"/>
      <c r="L715" s="145"/>
    </row>
    <row r="716" spans="3:12" s="146" customFormat="1" x14ac:dyDescent="0.25">
      <c r="C716" s="145"/>
      <c r="D716" s="187"/>
      <c r="E716" s="145"/>
      <c r="F716" s="145"/>
      <c r="G716" s="145"/>
      <c r="H716" s="145"/>
      <c r="I716" s="145"/>
      <c r="J716" s="145"/>
      <c r="K716" s="145"/>
      <c r="L716" s="145"/>
    </row>
    <row r="717" spans="3:12" s="146" customFormat="1" x14ac:dyDescent="0.25">
      <c r="C717" s="145"/>
      <c r="D717" s="187"/>
      <c r="E717" s="145"/>
      <c r="F717" s="145"/>
      <c r="G717" s="145"/>
      <c r="H717" s="145"/>
      <c r="I717" s="145"/>
      <c r="J717" s="145"/>
      <c r="K717" s="145"/>
      <c r="L717" s="145"/>
    </row>
    <row r="718" spans="3:12" s="146" customFormat="1" x14ac:dyDescent="0.25">
      <c r="C718" s="145"/>
      <c r="D718" s="187"/>
      <c r="E718" s="145"/>
      <c r="F718" s="145"/>
      <c r="G718" s="145"/>
      <c r="H718" s="145"/>
      <c r="I718" s="145"/>
      <c r="J718" s="145"/>
      <c r="K718" s="145"/>
      <c r="L718" s="145"/>
    </row>
    <row r="719" spans="3:12" s="146" customFormat="1" x14ac:dyDescent="0.25">
      <c r="C719" s="145"/>
      <c r="D719" s="187"/>
      <c r="E719" s="145"/>
      <c r="F719" s="145"/>
      <c r="G719" s="145"/>
      <c r="H719" s="145"/>
      <c r="I719" s="145"/>
      <c r="J719" s="145"/>
      <c r="K719" s="145"/>
      <c r="L719" s="145"/>
    </row>
    <row r="720" spans="3:12" s="146" customFormat="1" x14ac:dyDescent="0.25">
      <c r="C720" s="145"/>
      <c r="D720" s="187"/>
      <c r="E720" s="145"/>
      <c r="F720" s="145"/>
      <c r="G720" s="145"/>
      <c r="H720" s="145"/>
      <c r="I720" s="145"/>
      <c r="J720" s="145"/>
      <c r="K720" s="145"/>
      <c r="L720" s="145"/>
    </row>
    <row r="721" spans="3:12" s="146" customFormat="1" x14ac:dyDescent="0.25">
      <c r="C721" s="145"/>
      <c r="D721" s="187"/>
      <c r="E721" s="145"/>
      <c r="F721" s="145"/>
      <c r="G721" s="145"/>
      <c r="H721" s="145"/>
      <c r="I721" s="145"/>
      <c r="J721" s="145"/>
      <c r="K721" s="145"/>
      <c r="L721" s="145"/>
    </row>
    <row r="722" spans="3:12" s="146" customFormat="1" x14ac:dyDescent="0.25">
      <c r="C722" s="145"/>
      <c r="D722" s="187"/>
      <c r="E722" s="145"/>
      <c r="F722" s="145"/>
      <c r="G722" s="145"/>
      <c r="H722" s="145"/>
      <c r="I722" s="145"/>
      <c r="J722" s="145"/>
      <c r="K722" s="145"/>
      <c r="L722" s="145"/>
    </row>
    <row r="723" spans="3:12" s="146" customFormat="1" x14ac:dyDescent="0.25">
      <c r="C723" s="145"/>
      <c r="D723" s="187"/>
      <c r="E723" s="145"/>
      <c r="F723" s="145"/>
      <c r="G723" s="145"/>
      <c r="H723" s="145"/>
      <c r="I723" s="145"/>
      <c r="J723" s="145"/>
      <c r="K723" s="145"/>
      <c r="L723" s="145"/>
    </row>
    <row r="724" spans="3:12" s="146" customFormat="1" x14ac:dyDescent="0.25">
      <c r="C724" s="145"/>
      <c r="D724" s="187"/>
      <c r="E724" s="145"/>
      <c r="F724" s="145"/>
      <c r="G724" s="145"/>
      <c r="H724" s="145"/>
      <c r="I724" s="145"/>
      <c r="J724" s="145"/>
      <c r="K724" s="145"/>
      <c r="L724" s="145"/>
    </row>
    <row r="725" spans="3:12" s="146" customFormat="1" x14ac:dyDescent="0.25">
      <c r="C725" s="145"/>
      <c r="D725" s="187"/>
      <c r="E725" s="145"/>
      <c r="F725" s="145"/>
      <c r="G725" s="145"/>
      <c r="H725" s="145"/>
      <c r="I725" s="145"/>
      <c r="J725" s="145"/>
      <c r="K725" s="145"/>
      <c r="L725" s="145"/>
    </row>
    <row r="726" spans="3:12" s="146" customFormat="1" x14ac:dyDescent="0.25">
      <c r="C726" s="145"/>
      <c r="D726" s="187"/>
      <c r="E726" s="145"/>
      <c r="F726" s="145"/>
      <c r="G726" s="145"/>
      <c r="H726" s="145"/>
      <c r="I726" s="145"/>
      <c r="J726" s="145"/>
      <c r="K726" s="145"/>
      <c r="L726" s="145"/>
    </row>
    <row r="727" spans="3:12" s="146" customFormat="1" x14ac:dyDescent="0.25">
      <c r="C727" s="145"/>
      <c r="D727" s="187"/>
      <c r="E727" s="145"/>
      <c r="F727" s="145"/>
      <c r="G727" s="145"/>
      <c r="H727" s="145"/>
      <c r="I727" s="145"/>
      <c r="J727" s="145"/>
      <c r="K727" s="145"/>
      <c r="L727" s="145"/>
    </row>
    <row r="728" spans="3:12" s="146" customFormat="1" x14ac:dyDescent="0.25">
      <c r="C728" s="145"/>
      <c r="D728" s="187"/>
      <c r="E728" s="145"/>
      <c r="F728" s="145"/>
      <c r="G728" s="145"/>
      <c r="H728" s="145"/>
      <c r="I728" s="145"/>
      <c r="J728" s="145"/>
      <c r="K728" s="145"/>
      <c r="L728" s="145"/>
    </row>
    <row r="729" spans="3:12" s="146" customFormat="1" x14ac:dyDescent="0.25">
      <c r="C729" s="145"/>
      <c r="D729" s="187"/>
      <c r="E729" s="145"/>
      <c r="F729" s="145"/>
      <c r="G729" s="145"/>
      <c r="H729" s="145"/>
      <c r="I729" s="145"/>
      <c r="J729" s="145"/>
      <c r="K729" s="145"/>
      <c r="L729" s="145"/>
    </row>
    <row r="730" spans="3:12" s="146" customFormat="1" x14ac:dyDescent="0.25">
      <c r="C730" s="145"/>
      <c r="D730" s="187"/>
      <c r="E730" s="145"/>
      <c r="F730" s="145"/>
      <c r="G730" s="145"/>
      <c r="H730" s="145"/>
      <c r="I730" s="145"/>
      <c r="J730" s="145"/>
      <c r="K730" s="145"/>
      <c r="L730" s="145"/>
    </row>
    <row r="731" spans="3:12" s="146" customFormat="1" x14ac:dyDescent="0.25">
      <c r="C731" s="145"/>
      <c r="D731" s="187"/>
      <c r="E731" s="145"/>
      <c r="F731" s="145"/>
      <c r="G731" s="145"/>
      <c r="H731" s="145"/>
      <c r="I731" s="145"/>
      <c r="J731" s="145"/>
      <c r="K731" s="145"/>
      <c r="L731" s="145"/>
    </row>
    <row r="732" spans="3:12" s="146" customFormat="1" x14ac:dyDescent="0.25">
      <c r="C732" s="145"/>
      <c r="D732" s="187"/>
      <c r="E732" s="145"/>
      <c r="F732" s="145"/>
      <c r="G732" s="145"/>
      <c r="H732" s="145"/>
      <c r="I732" s="145"/>
      <c r="J732" s="145"/>
      <c r="K732" s="145"/>
      <c r="L732" s="145"/>
    </row>
    <row r="733" spans="3:12" s="146" customFormat="1" x14ac:dyDescent="0.25">
      <c r="C733" s="145"/>
      <c r="D733" s="187"/>
      <c r="E733" s="145"/>
      <c r="F733" s="145"/>
      <c r="G733" s="145"/>
      <c r="H733" s="145"/>
      <c r="I733" s="145"/>
      <c r="J733" s="145"/>
      <c r="K733" s="145"/>
      <c r="L733" s="145"/>
    </row>
    <row r="734" spans="3:12" s="146" customFormat="1" x14ac:dyDescent="0.25">
      <c r="C734" s="145"/>
      <c r="D734" s="187"/>
      <c r="E734" s="145"/>
      <c r="F734" s="145"/>
      <c r="G734" s="145"/>
      <c r="H734" s="145"/>
      <c r="I734" s="145"/>
      <c r="J734" s="145"/>
      <c r="K734" s="145"/>
      <c r="L734" s="145"/>
    </row>
    <row r="735" spans="3:12" s="146" customFormat="1" x14ac:dyDescent="0.25">
      <c r="C735" s="145"/>
      <c r="D735" s="187"/>
      <c r="E735" s="145"/>
      <c r="F735" s="145"/>
      <c r="G735" s="145"/>
      <c r="H735" s="145"/>
      <c r="I735" s="145"/>
      <c r="J735" s="145"/>
      <c r="K735" s="145"/>
      <c r="L735" s="145"/>
    </row>
    <row r="736" spans="3:12" s="146" customFormat="1" x14ac:dyDescent="0.25">
      <c r="C736" s="145"/>
      <c r="D736" s="187"/>
      <c r="E736" s="145"/>
      <c r="F736" s="145"/>
      <c r="G736" s="145"/>
      <c r="H736" s="145"/>
      <c r="I736" s="145"/>
      <c r="J736" s="145"/>
      <c r="K736" s="145"/>
      <c r="L736" s="145"/>
    </row>
    <row r="737" spans="3:12" s="146" customFormat="1" x14ac:dyDescent="0.25">
      <c r="C737" s="145"/>
      <c r="D737" s="187"/>
      <c r="E737" s="145"/>
      <c r="F737" s="145"/>
      <c r="G737" s="145"/>
      <c r="H737" s="145"/>
      <c r="I737" s="145"/>
      <c r="J737" s="145"/>
      <c r="K737" s="145"/>
      <c r="L737" s="145"/>
    </row>
    <row r="738" spans="3:12" s="146" customFormat="1" x14ac:dyDescent="0.25">
      <c r="C738" s="145"/>
      <c r="D738" s="187"/>
      <c r="E738" s="145"/>
      <c r="F738" s="145"/>
      <c r="G738" s="145"/>
      <c r="H738" s="145"/>
      <c r="I738" s="145"/>
      <c r="J738" s="145"/>
      <c r="K738" s="145"/>
      <c r="L738" s="145"/>
    </row>
    <row r="739" spans="3:12" s="146" customFormat="1" x14ac:dyDescent="0.25">
      <c r="C739" s="145"/>
      <c r="D739" s="187"/>
      <c r="E739" s="145"/>
      <c r="F739" s="145"/>
      <c r="G739" s="145"/>
      <c r="H739" s="145"/>
      <c r="I739" s="145"/>
      <c r="J739" s="145"/>
      <c r="K739" s="145"/>
      <c r="L739" s="145"/>
    </row>
    <row r="740" spans="3:12" s="146" customFormat="1" x14ac:dyDescent="0.25">
      <c r="C740" s="145"/>
      <c r="D740" s="187"/>
      <c r="E740" s="145"/>
      <c r="F740" s="145"/>
      <c r="G740" s="145"/>
      <c r="H740" s="145"/>
      <c r="I740" s="145"/>
      <c r="J740" s="145"/>
      <c r="K740" s="145"/>
      <c r="L740" s="145"/>
    </row>
  </sheetData>
  <mergeCells count="20">
    <mergeCell ref="C380:E380"/>
    <mergeCell ref="D6:E6"/>
    <mergeCell ref="F6:G6"/>
    <mergeCell ref="B7:G7"/>
    <mergeCell ref="B18:B61"/>
    <mergeCell ref="B62:B97"/>
    <mergeCell ref="C18:F18"/>
    <mergeCell ref="C368:F368"/>
    <mergeCell ref="C349:F349"/>
    <mergeCell ref="C255:F255"/>
    <mergeCell ref="C176:F176"/>
    <mergeCell ref="C138:F138"/>
    <mergeCell ref="C2:G2"/>
    <mergeCell ref="D4:E4"/>
    <mergeCell ref="F4:G4"/>
    <mergeCell ref="D5:E5"/>
    <mergeCell ref="C118:F118"/>
    <mergeCell ref="C98:F98"/>
    <mergeCell ref="F5:G5"/>
    <mergeCell ref="C62:F62"/>
  </mergeCells>
  <hyperlinks>
    <hyperlink ref="D4" r:id="rId1" xr:uid="{FD276B9B-A254-40BA-8CEF-5FE12E0FB881}"/>
    <hyperlink ref="F4" r:id="rId2" xr:uid="{C91BE17D-39A9-486A-8CA6-FCC22CBE7DF6}"/>
    <hyperlink ref="F5:G5" r:id="rId3" display="Скачать" xr:uid="{E426E5C9-60BB-44FD-B33E-0D8DFEEDB318}"/>
    <hyperlink ref="F6:G6" r:id="rId4" display="Отправить" xr:uid="{8B44D2C7-B2FB-46A1-9D52-13828370B046}"/>
    <hyperlink ref="B8" location="'Электросварные фитинги Атлант'!A55" display="Муфта электросварная SDR 11/17" xr:uid="{3CFC0DF6-E30C-44BB-BB1D-12C7AD62A183}"/>
    <hyperlink ref="B9" location="'Электросварные фитинги Атлант'!A97" display="Муфта редукционная (переход) электросварная" xr:uid="{C6398E46-045E-4388-B23F-F198E65A4281}"/>
    <hyperlink ref="B10" location="'Электросварные фитинги Атлант'!A130" display="Муфта переходная электросварная на латунь (переход ПЭ/латунь)" xr:uid="{496FD4E5-C7D2-4C06-B738-A1D123057776}"/>
    <hyperlink ref="B11" location="'Электросварные фитинги Атлант'!A151" display="Заглушка электросварная" xr:uid="{D8DEC30A-B46C-4BB9-8BD4-61315DC82A73}"/>
    <hyperlink ref="B12" location="'Электросварные фитинги Атлант'!A175" display="Отвод электросварной на 90°, 45°, 30° градусов" xr:uid="{2B796A67-BE6B-428E-A27B-784846C0CB16}"/>
    <hyperlink ref="B13" location="'Электросварные фитинги Атлант'!A211" display="Седловой отвод электросворной (с фрезой)" xr:uid="{BDC3618D-83DE-4CFE-8487-E236266C624C}"/>
    <hyperlink ref="B14" location="'Электросварные фитинги Атлант'!A292" display="Патрубок-накладка электросварная (без фрезы)" xr:uid="{13A8B915-1C6B-4079-ACC7-57A74D8F2C37}"/>
    <hyperlink ref="B15" location="'Электросварные фитинги Атлант'!A380" display="Тройник электросварной раносторонний" xr:uid="{5D128295-9E9B-4055-9FF2-5A005B6E2ECC}"/>
    <hyperlink ref="B16" location="'Электросварные фитинги Атлант'!A401" display="Тройник электросварной редукционный" xr:uid="{C6A5D7D2-E4BF-4CEC-8179-730F476B99AF}"/>
    <hyperlink ref="B17" location="'Электросварные фитинги Атлант'!A413" display="Шаровый кран Polytec (полный проход)" xr:uid="{030853A6-9D83-48F2-BEA7-5497A5D3DC50}"/>
  </hyperlinks>
  <pageMargins left="0.7" right="0.7" top="0.75" bottom="0.75" header="0.3" footer="0.3"/>
  <pageSetup paperSize="9" scale="43" fitToHeight="0" orientation="portrait" r:id="rId5"/>
  <rowBreaks count="5" manualBreakCount="5">
    <brk id="61" min="1" max="6" man="1"/>
    <brk id="137" min="1" max="6" man="1"/>
    <brk id="175" min="1" max="6" man="1"/>
    <brk id="254" min="1" max="6" man="1"/>
    <brk id="342" min="1" max="6" man="1"/>
  </rowBreaks>
  <drawing r:id="rId6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B2FF-F19B-4936-97A4-2D58C766680D}">
  <sheetPr>
    <pageSetUpPr fitToPage="1"/>
  </sheetPr>
  <dimension ref="A1:AU219"/>
  <sheetViews>
    <sheetView zoomScaleNormal="100" workbookViewId="0">
      <selection activeCell="G5" sqref="G5"/>
    </sheetView>
  </sheetViews>
  <sheetFormatPr defaultRowHeight="18.75" x14ac:dyDescent="0.25"/>
  <cols>
    <col min="1" max="1" width="1.85546875" style="316" customWidth="1"/>
    <col min="2" max="2" width="32.5703125" style="279" customWidth="1"/>
    <col min="3" max="3" width="49" style="316" customWidth="1"/>
    <col min="4" max="4" width="22.85546875" style="327" customWidth="1"/>
    <col min="5" max="7" width="22.85546875" style="316" customWidth="1"/>
    <col min="8" max="8" width="11.7109375" style="316" customWidth="1"/>
    <col min="9" max="9" width="14.140625" style="316" customWidth="1"/>
    <col min="10" max="10" width="10.7109375" style="316" bestFit="1" customWidth="1"/>
    <col min="11" max="13" width="13.28515625" style="316" bestFit="1" customWidth="1"/>
    <col min="14" max="15" width="11.5703125" style="316" bestFit="1" customWidth="1"/>
    <col min="16" max="20" width="9.140625" style="316"/>
    <col min="21" max="47" width="9.140625" style="279"/>
    <col min="48" max="16384" width="9.140625" style="316"/>
  </cols>
  <sheetData>
    <row r="1" spans="1:37" ht="8.25" customHeight="1" thickBot="1" x14ac:dyDescent="0.3">
      <c r="A1" s="279"/>
      <c r="C1" s="279"/>
      <c r="D1" s="279"/>
      <c r="E1" s="279"/>
      <c r="F1" s="279"/>
      <c r="G1" s="279"/>
      <c r="H1" s="279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</row>
    <row r="2" spans="1:37" s="279" customFormat="1" x14ac:dyDescent="0.25">
      <c r="B2" s="281"/>
      <c r="C2" s="821" t="s">
        <v>32</v>
      </c>
      <c r="D2" s="822"/>
      <c r="E2" s="822"/>
      <c r="F2" s="822"/>
      <c r="G2" s="823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</row>
    <row r="3" spans="1:37" s="279" customFormat="1" ht="19.5" thickBot="1" x14ac:dyDescent="0.3">
      <c r="B3" s="282"/>
      <c r="C3" s="824"/>
      <c r="D3" s="825"/>
      <c r="E3" s="825"/>
      <c r="F3" s="825"/>
      <c r="G3" s="826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</row>
    <row r="4" spans="1:37" s="279" customFormat="1" ht="60.75" customHeight="1" thickBot="1" x14ac:dyDescent="0.3">
      <c r="B4" s="282"/>
      <c r="C4" s="827" t="s">
        <v>750</v>
      </c>
      <c r="D4" s="828"/>
      <c r="E4" s="828"/>
      <c r="F4" s="828"/>
      <c r="G4" s="829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</row>
    <row r="5" spans="1:37" s="279" customFormat="1" ht="35.25" customHeight="1" thickBot="1" x14ac:dyDescent="0.3">
      <c r="B5" s="282"/>
      <c r="F5" s="398" t="s">
        <v>365</v>
      </c>
      <c r="G5" s="397">
        <v>0</v>
      </c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</row>
    <row r="6" spans="1:37" s="279" customFormat="1" ht="36.75" customHeight="1" thickBot="1" x14ac:dyDescent="0.3">
      <c r="B6" s="282"/>
      <c r="C6" s="396" t="s">
        <v>140</v>
      </c>
      <c r="D6" s="830" t="s">
        <v>30</v>
      </c>
      <c r="E6" s="830"/>
      <c r="F6" s="830" t="s">
        <v>29</v>
      </c>
      <c r="G6" s="831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</row>
    <row r="7" spans="1:37" s="279" customFormat="1" ht="19.5" thickBot="1" x14ac:dyDescent="0.3">
      <c r="B7" s="282"/>
      <c r="C7" s="395" t="s">
        <v>310</v>
      </c>
      <c r="D7" s="832" t="s">
        <v>139</v>
      </c>
      <c r="E7" s="832"/>
      <c r="F7" s="819" t="s">
        <v>138</v>
      </c>
      <c r="G7" s="82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</row>
    <row r="8" spans="1:37" s="279" customFormat="1" ht="19.5" thickBot="1" x14ac:dyDescent="0.3">
      <c r="B8" s="394"/>
      <c r="C8" s="393" t="s">
        <v>309</v>
      </c>
      <c r="D8" s="817" t="s">
        <v>137</v>
      </c>
      <c r="E8" s="818"/>
      <c r="F8" s="819" t="s">
        <v>136</v>
      </c>
      <c r="G8" s="82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</row>
    <row r="9" spans="1:37" s="279" customFormat="1" ht="19.5" thickBot="1" x14ac:dyDescent="0.3">
      <c r="B9" s="833" t="s">
        <v>361</v>
      </c>
      <c r="C9" s="834"/>
      <c r="D9" s="834"/>
      <c r="E9" s="834"/>
      <c r="F9" s="834"/>
      <c r="G9" s="835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</row>
    <row r="10" spans="1:37" s="279" customFormat="1" ht="25.5" customHeight="1" x14ac:dyDescent="0.25">
      <c r="B10" s="283" t="s">
        <v>751</v>
      </c>
      <c r="C10" s="284"/>
      <c r="D10" s="285"/>
      <c r="E10" s="286"/>
      <c r="F10" s="284"/>
      <c r="G10" s="287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</row>
    <row r="11" spans="1:37" s="279" customFormat="1" ht="25.5" customHeight="1" x14ac:dyDescent="0.25">
      <c r="B11" s="288" t="s">
        <v>752</v>
      </c>
      <c r="D11" s="289"/>
      <c r="E11" s="280"/>
      <c r="G11" s="29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</row>
    <row r="12" spans="1:37" s="279" customFormat="1" ht="25.5" customHeight="1" thickBot="1" x14ac:dyDescent="0.3">
      <c r="B12" s="288" t="s">
        <v>753</v>
      </c>
      <c r="D12" s="289"/>
      <c r="E12" s="280"/>
      <c r="G12" s="29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</row>
    <row r="13" spans="1:37" s="291" customFormat="1" ht="32.25" customHeight="1" thickBot="1" x14ac:dyDescent="0.35">
      <c r="B13" s="836"/>
      <c r="C13" s="839" t="s">
        <v>751</v>
      </c>
      <c r="D13" s="840"/>
      <c r="E13" s="840"/>
      <c r="F13" s="840"/>
      <c r="G13" s="841"/>
      <c r="H13" s="292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</row>
    <row r="14" spans="1:37" s="293" customFormat="1" ht="19.5" thickBot="1" x14ac:dyDescent="0.35">
      <c r="B14" s="837"/>
      <c r="C14" s="294" t="s">
        <v>27</v>
      </c>
      <c r="D14" s="295" t="s">
        <v>754</v>
      </c>
      <c r="E14" s="295" t="s">
        <v>300</v>
      </c>
      <c r="F14" s="295" t="s">
        <v>301</v>
      </c>
      <c r="G14" s="296" t="s">
        <v>303</v>
      </c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</row>
    <row r="15" spans="1:37" s="293" customFormat="1" x14ac:dyDescent="0.3">
      <c r="B15" s="837"/>
      <c r="C15" s="412" t="s">
        <v>755</v>
      </c>
      <c r="D15" s="402">
        <v>290</v>
      </c>
      <c r="E15" s="402" t="s">
        <v>890</v>
      </c>
      <c r="F15" s="402" t="s">
        <v>890</v>
      </c>
      <c r="G15" s="321" t="s">
        <v>890</v>
      </c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</row>
    <row r="16" spans="1:37" s="293" customFormat="1" x14ac:dyDescent="0.3">
      <c r="B16" s="837"/>
      <c r="C16" s="315" t="s">
        <v>756</v>
      </c>
      <c r="D16" s="401">
        <v>384</v>
      </c>
      <c r="E16" s="401" t="s">
        <v>890</v>
      </c>
      <c r="F16" s="401" t="s">
        <v>890</v>
      </c>
      <c r="G16" s="323" t="s">
        <v>890</v>
      </c>
      <c r="H16" s="303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</row>
    <row r="17" spans="2:37" s="293" customFormat="1" x14ac:dyDescent="0.3">
      <c r="B17" s="837"/>
      <c r="C17" s="314" t="s">
        <v>757</v>
      </c>
      <c r="D17" s="400">
        <v>502</v>
      </c>
      <c r="E17" s="400" t="s">
        <v>890</v>
      </c>
      <c r="F17" s="400" t="s">
        <v>890</v>
      </c>
      <c r="G17" s="414" t="s">
        <v>890</v>
      </c>
      <c r="H17" s="303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</row>
    <row r="18" spans="2:37" s="293" customFormat="1" x14ac:dyDescent="0.3">
      <c r="B18" s="837"/>
      <c r="C18" s="315" t="s">
        <v>758</v>
      </c>
      <c r="D18" s="401">
        <v>622</v>
      </c>
      <c r="E18" s="401">
        <v>556</v>
      </c>
      <c r="F18" s="401">
        <v>529</v>
      </c>
      <c r="G18" s="323" t="s">
        <v>890</v>
      </c>
      <c r="H18" s="303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</row>
    <row r="19" spans="2:37" s="293" customFormat="1" x14ac:dyDescent="0.3">
      <c r="B19" s="837"/>
      <c r="C19" s="314" t="s">
        <v>759</v>
      </c>
      <c r="D19" s="400">
        <v>931</v>
      </c>
      <c r="E19" s="400">
        <v>885</v>
      </c>
      <c r="F19" s="400">
        <v>841</v>
      </c>
      <c r="G19" s="414">
        <v>805</v>
      </c>
      <c r="H19" s="303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</row>
    <row r="20" spans="2:37" s="293" customFormat="1" x14ac:dyDescent="0.3">
      <c r="B20" s="837"/>
      <c r="C20" s="315" t="s">
        <v>760</v>
      </c>
      <c r="D20" s="401">
        <v>1275</v>
      </c>
      <c r="E20" s="401">
        <v>1178</v>
      </c>
      <c r="F20" s="401">
        <v>1115</v>
      </c>
      <c r="G20" s="323">
        <v>1061</v>
      </c>
      <c r="H20" s="303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</row>
    <row r="21" spans="2:37" s="293" customFormat="1" x14ac:dyDescent="0.3">
      <c r="B21" s="837"/>
      <c r="C21" s="314" t="s">
        <v>761</v>
      </c>
      <c r="D21" s="400">
        <v>1659</v>
      </c>
      <c r="E21" s="400">
        <v>1543</v>
      </c>
      <c r="F21" s="400">
        <v>1444</v>
      </c>
      <c r="G21" s="414">
        <v>1359</v>
      </c>
      <c r="H21" s="303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</row>
    <row r="22" spans="2:37" s="293" customFormat="1" x14ac:dyDescent="0.3">
      <c r="B22" s="837"/>
      <c r="C22" s="315" t="s">
        <v>762</v>
      </c>
      <c r="D22" s="401">
        <v>1970</v>
      </c>
      <c r="E22" s="401" t="s">
        <v>890</v>
      </c>
      <c r="F22" s="401" t="s">
        <v>890</v>
      </c>
      <c r="G22" s="323" t="s">
        <v>890</v>
      </c>
      <c r="H22" s="303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</row>
    <row r="23" spans="2:37" s="293" customFormat="1" x14ac:dyDescent="0.3">
      <c r="B23" s="837"/>
      <c r="C23" s="314" t="s">
        <v>763</v>
      </c>
      <c r="D23" s="400">
        <v>2677</v>
      </c>
      <c r="E23" s="400">
        <v>2486</v>
      </c>
      <c r="F23" s="400">
        <v>2318</v>
      </c>
      <c r="G23" s="414">
        <v>2224</v>
      </c>
      <c r="H23" s="303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</row>
    <row r="24" spans="2:37" s="293" customFormat="1" x14ac:dyDescent="0.3">
      <c r="B24" s="837"/>
      <c r="C24" s="315" t="s">
        <v>764</v>
      </c>
      <c r="D24" s="401">
        <v>4045</v>
      </c>
      <c r="E24" s="401">
        <v>3732</v>
      </c>
      <c r="F24" s="401">
        <v>3481</v>
      </c>
      <c r="G24" s="323">
        <v>3278</v>
      </c>
      <c r="H24" s="303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</row>
    <row r="25" spans="2:37" s="293" customFormat="1" x14ac:dyDescent="0.3">
      <c r="B25" s="837"/>
      <c r="C25" s="314" t="s">
        <v>765</v>
      </c>
      <c r="D25" s="400">
        <v>4590</v>
      </c>
      <c r="E25" s="400">
        <v>4243</v>
      </c>
      <c r="F25" s="400" t="s">
        <v>890</v>
      </c>
      <c r="G25" s="414" t="s">
        <v>890</v>
      </c>
      <c r="H25" s="303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</row>
    <row r="26" spans="2:37" s="293" customFormat="1" x14ac:dyDescent="0.3">
      <c r="B26" s="837"/>
      <c r="C26" s="315" t="s">
        <v>766</v>
      </c>
      <c r="D26" s="401">
        <v>6718</v>
      </c>
      <c r="E26" s="401" t="s">
        <v>890</v>
      </c>
      <c r="F26" s="401" t="s">
        <v>890</v>
      </c>
      <c r="G26" s="323" t="s">
        <v>890</v>
      </c>
      <c r="H26" s="303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</row>
    <row r="27" spans="2:37" s="293" customFormat="1" x14ac:dyDescent="0.3">
      <c r="B27" s="837"/>
      <c r="C27" s="314" t="s">
        <v>767</v>
      </c>
      <c r="D27" s="400">
        <v>8758</v>
      </c>
      <c r="E27" s="400">
        <v>8130</v>
      </c>
      <c r="F27" s="400">
        <v>7440</v>
      </c>
      <c r="G27" s="414">
        <v>7338</v>
      </c>
      <c r="H27" s="303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</row>
    <row r="28" spans="2:37" s="293" customFormat="1" x14ac:dyDescent="0.3">
      <c r="B28" s="837"/>
      <c r="C28" s="315" t="s">
        <v>768</v>
      </c>
      <c r="D28" s="401">
        <v>9243</v>
      </c>
      <c r="E28" s="401">
        <v>8567</v>
      </c>
      <c r="F28" s="401">
        <v>7991</v>
      </c>
      <c r="G28" s="323">
        <v>7171</v>
      </c>
      <c r="H28" s="303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</row>
    <row r="29" spans="2:37" s="293" customFormat="1" x14ac:dyDescent="0.3">
      <c r="B29" s="837"/>
      <c r="C29" s="314" t="s">
        <v>769</v>
      </c>
      <c r="D29" s="400">
        <v>10964</v>
      </c>
      <c r="E29" s="400">
        <v>10127</v>
      </c>
      <c r="F29" s="400" t="s">
        <v>890</v>
      </c>
      <c r="G29" s="414" t="s">
        <v>890</v>
      </c>
      <c r="H29" s="303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</row>
    <row r="30" spans="2:37" s="293" customFormat="1" x14ac:dyDescent="0.3">
      <c r="B30" s="837"/>
      <c r="C30" s="315" t="s">
        <v>770</v>
      </c>
      <c r="D30" s="401">
        <v>15223</v>
      </c>
      <c r="E30" s="401">
        <v>14202</v>
      </c>
      <c r="F30" s="401">
        <v>13129</v>
      </c>
      <c r="G30" s="323">
        <v>12407</v>
      </c>
      <c r="H30" s="303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</row>
    <row r="31" spans="2:37" s="293" customFormat="1" x14ac:dyDescent="0.3">
      <c r="B31" s="837"/>
      <c r="C31" s="314" t="s">
        <v>771</v>
      </c>
      <c r="D31" s="400">
        <v>17044</v>
      </c>
      <c r="E31" s="400">
        <v>15829</v>
      </c>
      <c r="F31" s="400">
        <v>14415</v>
      </c>
      <c r="G31" s="414">
        <v>13578</v>
      </c>
      <c r="H31" s="303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</row>
    <row r="32" spans="2:37" s="293" customFormat="1" x14ac:dyDescent="0.3">
      <c r="B32" s="837"/>
      <c r="C32" s="315" t="s">
        <v>772</v>
      </c>
      <c r="D32" s="401">
        <v>18423</v>
      </c>
      <c r="E32" s="401">
        <v>17054</v>
      </c>
      <c r="F32" s="401" t="s">
        <v>890</v>
      </c>
      <c r="G32" s="323" t="s">
        <v>890</v>
      </c>
      <c r="H32" s="303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</row>
    <row r="33" spans="2:37" s="293" customFormat="1" x14ac:dyDescent="0.3">
      <c r="B33" s="837"/>
      <c r="C33" s="314" t="s">
        <v>773</v>
      </c>
      <c r="D33" s="400">
        <v>27253</v>
      </c>
      <c r="E33" s="400">
        <v>25397</v>
      </c>
      <c r="F33" s="400">
        <v>23261</v>
      </c>
      <c r="G33" s="414">
        <v>21951</v>
      </c>
      <c r="H33" s="303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</row>
    <row r="34" spans="2:37" s="293" customFormat="1" x14ac:dyDescent="0.3">
      <c r="B34" s="837"/>
      <c r="C34" s="315" t="s">
        <v>774</v>
      </c>
      <c r="D34" s="401">
        <v>37181</v>
      </c>
      <c r="E34" s="401">
        <v>33747</v>
      </c>
      <c r="F34" s="401">
        <v>32690</v>
      </c>
      <c r="G34" s="323" t="s">
        <v>890</v>
      </c>
      <c r="H34" s="303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</row>
    <row r="35" spans="2:37" s="293" customFormat="1" x14ac:dyDescent="0.3">
      <c r="B35" s="837"/>
      <c r="C35" s="314" t="s">
        <v>775</v>
      </c>
      <c r="D35" s="400">
        <v>50821</v>
      </c>
      <c r="E35" s="400">
        <v>48716</v>
      </c>
      <c r="F35" s="400">
        <v>46546</v>
      </c>
      <c r="G35" s="414">
        <v>44231</v>
      </c>
      <c r="H35" s="303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</row>
    <row r="36" spans="2:37" s="293" customFormat="1" x14ac:dyDescent="0.3">
      <c r="B36" s="837"/>
      <c r="C36" s="315" t="s">
        <v>776</v>
      </c>
      <c r="D36" s="401">
        <v>70976</v>
      </c>
      <c r="E36" s="401">
        <v>68035</v>
      </c>
      <c r="F36" s="401">
        <v>61836</v>
      </c>
      <c r="G36" s="323">
        <v>57413</v>
      </c>
      <c r="H36" s="303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</row>
    <row r="37" spans="2:37" s="293" customFormat="1" x14ac:dyDescent="0.3">
      <c r="B37" s="837"/>
      <c r="C37" s="314" t="s">
        <v>777</v>
      </c>
      <c r="D37" s="400">
        <v>82337</v>
      </c>
      <c r="E37" s="400">
        <v>77478</v>
      </c>
      <c r="F37" s="400">
        <v>73346</v>
      </c>
      <c r="G37" s="414">
        <v>70289</v>
      </c>
      <c r="H37" s="303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</row>
    <row r="38" spans="2:37" s="293" customFormat="1" x14ac:dyDescent="0.3">
      <c r="B38" s="837"/>
      <c r="C38" s="315" t="s">
        <v>778</v>
      </c>
      <c r="D38" s="401">
        <v>97151</v>
      </c>
      <c r="E38" s="401" t="s">
        <v>890</v>
      </c>
      <c r="F38" s="401" t="s">
        <v>890</v>
      </c>
      <c r="G38" s="323" t="s">
        <v>890</v>
      </c>
      <c r="H38" s="303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</row>
    <row r="39" spans="2:37" s="293" customFormat="1" x14ac:dyDescent="0.3">
      <c r="B39" s="837"/>
      <c r="C39" s="314" t="s">
        <v>779</v>
      </c>
      <c r="D39" s="400">
        <v>117387</v>
      </c>
      <c r="E39" s="400">
        <v>109942</v>
      </c>
      <c r="F39" s="400">
        <v>105246</v>
      </c>
      <c r="G39" s="414">
        <v>96468</v>
      </c>
      <c r="H39" s="303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</row>
    <row r="40" spans="2:37" s="293" customFormat="1" x14ac:dyDescent="0.3">
      <c r="B40" s="837"/>
      <c r="C40" s="315" t="s">
        <v>780</v>
      </c>
      <c r="D40" s="401">
        <v>125448</v>
      </c>
      <c r="E40" s="401">
        <v>117763</v>
      </c>
      <c r="F40" s="401">
        <v>108985</v>
      </c>
      <c r="G40" s="323">
        <v>100140</v>
      </c>
      <c r="H40" s="303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</row>
    <row r="41" spans="2:37" s="293" customFormat="1" x14ac:dyDescent="0.3">
      <c r="B41" s="837"/>
      <c r="C41" s="314" t="s">
        <v>781</v>
      </c>
      <c r="D41" s="400">
        <v>151917</v>
      </c>
      <c r="E41" s="400" t="s">
        <v>890</v>
      </c>
      <c r="F41" s="400" t="s">
        <v>890</v>
      </c>
      <c r="G41" s="414" t="s">
        <v>890</v>
      </c>
      <c r="H41" s="303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</row>
    <row r="42" spans="2:37" s="293" customFormat="1" x14ac:dyDescent="0.3">
      <c r="B42" s="837"/>
      <c r="C42" s="315" t="s">
        <v>782</v>
      </c>
      <c r="D42" s="401">
        <v>172818</v>
      </c>
      <c r="E42" s="401">
        <v>168430</v>
      </c>
      <c r="F42" s="401">
        <v>147750</v>
      </c>
      <c r="G42" s="323">
        <v>138477</v>
      </c>
      <c r="H42" s="303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</row>
    <row r="43" spans="2:37" s="293" customFormat="1" x14ac:dyDescent="0.3">
      <c r="B43" s="837"/>
      <c r="C43" s="314" t="s">
        <v>783</v>
      </c>
      <c r="D43" s="400">
        <v>215562</v>
      </c>
      <c r="E43" s="400">
        <v>198930</v>
      </c>
      <c r="F43" s="400" t="s">
        <v>890</v>
      </c>
      <c r="G43" s="414" t="s">
        <v>890</v>
      </c>
      <c r="H43" s="303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</row>
    <row r="44" spans="2:37" s="293" customFormat="1" x14ac:dyDescent="0.3">
      <c r="B44" s="837"/>
      <c r="C44" s="315" t="s">
        <v>784</v>
      </c>
      <c r="D44" s="401">
        <v>298109</v>
      </c>
      <c r="E44" s="401">
        <v>276442</v>
      </c>
      <c r="F44" s="401">
        <v>238719</v>
      </c>
      <c r="G44" s="323">
        <v>223947</v>
      </c>
      <c r="H44" s="303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</row>
    <row r="45" spans="2:37" s="293" customFormat="1" x14ac:dyDescent="0.3">
      <c r="B45" s="837"/>
      <c r="C45" s="314" t="s">
        <v>785</v>
      </c>
      <c r="D45" s="400">
        <v>402642</v>
      </c>
      <c r="E45" s="400">
        <v>338713</v>
      </c>
      <c r="F45" s="400">
        <v>266110</v>
      </c>
      <c r="G45" s="414" t="s">
        <v>890</v>
      </c>
      <c r="H45" s="303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</row>
    <row r="46" spans="2:37" s="293" customFormat="1" x14ac:dyDescent="0.3">
      <c r="B46" s="837"/>
      <c r="C46" s="315" t="s">
        <v>786</v>
      </c>
      <c r="D46" s="401">
        <v>557972</v>
      </c>
      <c r="E46" s="401">
        <v>478359</v>
      </c>
      <c r="F46" s="401">
        <v>380952</v>
      </c>
      <c r="G46" s="323">
        <v>356310</v>
      </c>
      <c r="H46" s="303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</row>
    <row r="47" spans="2:37" s="293" customFormat="1" x14ac:dyDescent="0.3">
      <c r="B47" s="837"/>
      <c r="C47" s="314" t="s">
        <v>787</v>
      </c>
      <c r="D47" s="400">
        <v>572146</v>
      </c>
      <c r="E47" s="400">
        <v>480989</v>
      </c>
      <c r="F47" s="400">
        <v>398542</v>
      </c>
      <c r="G47" s="414" t="s">
        <v>890</v>
      </c>
      <c r="H47" s="303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</row>
    <row r="48" spans="2:37" s="293" customFormat="1" x14ac:dyDescent="0.3">
      <c r="B48" s="837"/>
      <c r="C48" s="315" t="s">
        <v>788</v>
      </c>
      <c r="D48" s="401">
        <v>1028526</v>
      </c>
      <c r="E48" s="401">
        <v>896522</v>
      </c>
      <c r="F48" s="401">
        <v>704833</v>
      </c>
      <c r="G48" s="323">
        <v>667213</v>
      </c>
      <c r="H48" s="303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</row>
    <row r="49" spans="2:47" s="293" customFormat="1" x14ac:dyDescent="0.3">
      <c r="B49" s="837"/>
      <c r="C49" s="314" t="s">
        <v>789</v>
      </c>
      <c r="D49" s="400" t="s">
        <v>890</v>
      </c>
      <c r="E49" s="400">
        <v>2200669</v>
      </c>
      <c r="F49" s="400">
        <v>1780116</v>
      </c>
      <c r="G49" s="414">
        <v>1334494</v>
      </c>
      <c r="H49" s="303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</row>
    <row r="50" spans="2:47" s="293" customFormat="1" ht="19.5" thickBot="1" x14ac:dyDescent="0.35">
      <c r="B50" s="838"/>
      <c r="C50" s="413" t="s">
        <v>790</v>
      </c>
      <c r="D50" s="399" t="s">
        <v>890</v>
      </c>
      <c r="E50" s="399">
        <v>4859427</v>
      </c>
      <c r="F50" s="399">
        <v>4005837</v>
      </c>
      <c r="G50" s="325">
        <v>2938307</v>
      </c>
      <c r="H50" s="303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</row>
    <row r="51" spans="2:47" s="279" customFormat="1" ht="32.25" customHeight="1" thickBot="1" x14ac:dyDescent="0.3">
      <c r="B51" s="836"/>
      <c r="C51" s="848" t="s">
        <v>752</v>
      </c>
      <c r="D51" s="849"/>
      <c r="E51" s="85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</row>
    <row r="52" spans="2:47" s="279" customFormat="1" ht="19.5" thickBot="1" x14ac:dyDescent="0.3">
      <c r="B52" s="837"/>
      <c r="C52" s="294" t="s">
        <v>27</v>
      </c>
      <c r="D52" s="295" t="s">
        <v>754</v>
      </c>
      <c r="E52" s="296" t="s">
        <v>298</v>
      </c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</row>
    <row r="53" spans="2:47" s="279" customFormat="1" x14ac:dyDescent="0.25">
      <c r="B53" s="837"/>
      <c r="C53" s="412" t="s">
        <v>791</v>
      </c>
      <c r="D53" s="411">
        <v>290</v>
      </c>
      <c r="E53" s="410">
        <v>426</v>
      </c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</row>
    <row r="54" spans="2:47" s="279" customFormat="1" x14ac:dyDescent="0.25">
      <c r="B54" s="837"/>
      <c r="C54" s="315" t="s">
        <v>792</v>
      </c>
      <c r="D54" s="407">
        <v>384</v>
      </c>
      <c r="E54" s="406">
        <v>604</v>
      </c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</row>
    <row r="55" spans="2:47" s="279" customFormat="1" x14ac:dyDescent="0.25">
      <c r="B55" s="837"/>
      <c r="C55" s="314" t="s">
        <v>793</v>
      </c>
      <c r="D55" s="409">
        <v>502</v>
      </c>
      <c r="E55" s="408">
        <v>752</v>
      </c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</row>
    <row r="56" spans="2:47" s="279" customFormat="1" x14ac:dyDescent="0.25">
      <c r="B56" s="837"/>
      <c r="C56" s="315" t="s">
        <v>794</v>
      </c>
      <c r="D56" s="407">
        <v>622</v>
      </c>
      <c r="E56" s="406">
        <v>1026</v>
      </c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</row>
    <row r="57" spans="2:47" x14ac:dyDescent="0.25">
      <c r="B57" s="837"/>
      <c r="C57" s="314" t="s">
        <v>795</v>
      </c>
      <c r="D57" s="409">
        <v>931</v>
      </c>
      <c r="E57" s="408">
        <v>1515</v>
      </c>
      <c r="F57" s="279"/>
      <c r="G57" s="279"/>
      <c r="H57" s="279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T57" s="316"/>
      <c r="AU57" s="316"/>
    </row>
    <row r="58" spans="2:47" x14ac:dyDescent="0.25">
      <c r="B58" s="837"/>
      <c r="C58" s="315" t="s">
        <v>796</v>
      </c>
      <c r="D58" s="407">
        <v>1275</v>
      </c>
      <c r="E58" s="406">
        <v>1831</v>
      </c>
      <c r="F58" s="279"/>
      <c r="G58" s="279"/>
      <c r="H58" s="279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T58" s="316"/>
      <c r="AU58" s="316"/>
    </row>
    <row r="59" spans="2:47" x14ac:dyDescent="0.25">
      <c r="B59" s="837"/>
      <c r="C59" s="314" t="s">
        <v>797</v>
      </c>
      <c r="D59" s="409">
        <v>1659</v>
      </c>
      <c r="E59" s="408">
        <v>2352</v>
      </c>
      <c r="F59" s="279"/>
      <c r="G59" s="279"/>
      <c r="H59" s="279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T59" s="316"/>
      <c r="AU59" s="316"/>
    </row>
    <row r="60" spans="2:47" x14ac:dyDescent="0.25">
      <c r="B60" s="837"/>
      <c r="C60" s="315" t="s">
        <v>798</v>
      </c>
      <c r="D60" s="407">
        <v>1970</v>
      </c>
      <c r="E60" s="406">
        <v>3378</v>
      </c>
      <c r="F60" s="279"/>
      <c r="G60" s="279"/>
      <c r="H60" s="279"/>
      <c r="I60" s="280"/>
      <c r="J60" s="280"/>
      <c r="K60" s="280"/>
      <c r="L60" s="280"/>
      <c r="M60" s="280"/>
      <c r="N60" s="280"/>
      <c r="O60" s="280"/>
      <c r="P60" s="280"/>
      <c r="Q60" s="280"/>
      <c r="R60" s="280"/>
      <c r="S60" s="280"/>
      <c r="T60" s="280"/>
      <c r="U60" s="280"/>
      <c r="V60" s="280"/>
      <c r="W60" s="280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  <c r="AK60" s="280"/>
      <c r="AT60" s="316"/>
      <c r="AU60" s="316"/>
    </row>
    <row r="61" spans="2:47" x14ac:dyDescent="0.25">
      <c r="B61" s="837"/>
      <c r="C61" s="314" t="s">
        <v>799</v>
      </c>
      <c r="D61" s="409">
        <v>2974</v>
      </c>
      <c r="E61" s="408">
        <v>4329</v>
      </c>
      <c r="F61" s="279"/>
      <c r="G61" s="279"/>
      <c r="H61" s="279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0"/>
      <c r="AA61" s="280"/>
      <c r="AB61" s="280"/>
      <c r="AC61" s="280"/>
      <c r="AD61" s="280"/>
      <c r="AE61" s="280"/>
      <c r="AF61" s="280"/>
      <c r="AG61" s="280"/>
      <c r="AH61" s="280"/>
      <c r="AI61" s="280"/>
      <c r="AJ61" s="280"/>
      <c r="AK61" s="280"/>
      <c r="AT61" s="316"/>
      <c r="AU61" s="316"/>
    </row>
    <row r="62" spans="2:47" x14ac:dyDescent="0.25">
      <c r="B62" s="837"/>
      <c r="C62" s="315" t="s">
        <v>800</v>
      </c>
      <c r="D62" s="407">
        <v>4045</v>
      </c>
      <c r="E62" s="406">
        <v>6037</v>
      </c>
      <c r="F62" s="279"/>
      <c r="G62" s="279"/>
      <c r="H62" s="279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T62" s="316"/>
      <c r="AU62" s="316"/>
    </row>
    <row r="63" spans="2:47" x14ac:dyDescent="0.25">
      <c r="B63" s="837"/>
      <c r="C63" s="314" t="s">
        <v>801</v>
      </c>
      <c r="D63" s="409">
        <v>4590</v>
      </c>
      <c r="E63" s="408">
        <v>7193</v>
      </c>
      <c r="F63" s="279"/>
      <c r="G63" s="279"/>
      <c r="H63" s="279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T63" s="316"/>
      <c r="AU63" s="316"/>
    </row>
    <row r="64" spans="2:47" x14ac:dyDescent="0.25">
      <c r="B64" s="837"/>
      <c r="C64" s="315" t="s">
        <v>802</v>
      </c>
      <c r="D64" s="407">
        <v>6718</v>
      </c>
      <c r="E64" s="406">
        <v>9959</v>
      </c>
      <c r="F64" s="279"/>
      <c r="G64" s="279"/>
      <c r="H64" s="279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T64" s="316"/>
      <c r="AU64" s="316"/>
    </row>
    <row r="65" spans="1:47" x14ac:dyDescent="0.25">
      <c r="B65" s="837"/>
      <c r="C65" s="314" t="s">
        <v>803</v>
      </c>
      <c r="D65" s="409">
        <v>9243</v>
      </c>
      <c r="E65" s="408">
        <v>12218</v>
      </c>
      <c r="F65" s="279"/>
      <c r="G65" s="279"/>
      <c r="H65" s="279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0"/>
      <c r="AT65" s="316"/>
      <c r="AU65" s="316"/>
    </row>
    <row r="66" spans="1:47" x14ac:dyDescent="0.25">
      <c r="B66" s="837"/>
      <c r="C66" s="315" t="s">
        <v>804</v>
      </c>
      <c r="D66" s="407">
        <v>11954</v>
      </c>
      <c r="E66" s="406">
        <v>15393</v>
      </c>
      <c r="F66" s="279"/>
      <c r="G66" s="279"/>
      <c r="H66" s="279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T66" s="316"/>
      <c r="AU66" s="316"/>
    </row>
    <row r="67" spans="1:47" x14ac:dyDescent="0.25">
      <c r="B67" s="837"/>
      <c r="C67" s="314" t="s">
        <v>805</v>
      </c>
      <c r="D67" s="409">
        <v>16608</v>
      </c>
      <c r="E67" s="408">
        <v>20007</v>
      </c>
      <c r="F67" s="279"/>
      <c r="G67" s="279"/>
      <c r="H67" s="279"/>
      <c r="I67" s="280"/>
      <c r="J67" s="280"/>
      <c r="K67" s="280"/>
      <c r="L67" s="280"/>
      <c r="M67" s="280"/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T67" s="316"/>
      <c r="AU67" s="316"/>
    </row>
    <row r="68" spans="1:47" x14ac:dyDescent="0.25">
      <c r="B68" s="837"/>
      <c r="C68" s="315" t="s">
        <v>806</v>
      </c>
      <c r="D68" s="407">
        <v>18734</v>
      </c>
      <c r="E68" s="406">
        <v>29244</v>
      </c>
      <c r="F68" s="279"/>
      <c r="G68" s="279"/>
      <c r="H68" s="279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T68" s="316"/>
      <c r="AU68" s="316"/>
    </row>
    <row r="69" spans="1:47" x14ac:dyDescent="0.25">
      <c r="B69" s="837"/>
      <c r="C69" s="314" t="s">
        <v>807</v>
      </c>
      <c r="D69" s="409">
        <v>22305</v>
      </c>
      <c r="E69" s="408">
        <v>31665</v>
      </c>
      <c r="F69" s="279"/>
      <c r="G69" s="279"/>
      <c r="H69" s="279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T69" s="316"/>
      <c r="AU69" s="316"/>
    </row>
    <row r="70" spans="1:47" x14ac:dyDescent="0.25">
      <c r="B70" s="837"/>
      <c r="C70" s="315" t="s">
        <v>808</v>
      </c>
      <c r="D70" s="407">
        <v>29440</v>
      </c>
      <c r="E70" s="406">
        <v>45310</v>
      </c>
      <c r="F70" s="279"/>
      <c r="G70" s="279"/>
      <c r="H70" s="279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T70" s="316"/>
      <c r="AU70" s="316"/>
    </row>
    <row r="71" spans="1:47" x14ac:dyDescent="0.25">
      <c r="B71" s="837"/>
      <c r="C71" s="314" t="s">
        <v>809</v>
      </c>
      <c r="D71" s="409">
        <v>49460</v>
      </c>
      <c r="E71" s="408">
        <v>64871</v>
      </c>
      <c r="F71" s="279"/>
      <c r="G71" s="279"/>
      <c r="H71" s="279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T71" s="316"/>
      <c r="AU71" s="316"/>
    </row>
    <row r="72" spans="1:47" x14ac:dyDescent="0.25">
      <c r="B72" s="837"/>
      <c r="C72" s="315" t="s">
        <v>810</v>
      </c>
      <c r="D72" s="407">
        <v>69469</v>
      </c>
      <c r="E72" s="406">
        <v>93519</v>
      </c>
      <c r="F72" s="279"/>
      <c r="G72" s="279"/>
      <c r="H72" s="279"/>
      <c r="I72" s="280"/>
      <c r="J72" s="280"/>
      <c r="K72" s="280"/>
      <c r="L72" s="280"/>
      <c r="M72" s="280"/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T72" s="316"/>
      <c r="AU72" s="316"/>
    </row>
    <row r="73" spans="1:47" x14ac:dyDescent="0.25">
      <c r="B73" s="837"/>
      <c r="C73" s="314" t="s">
        <v>811</v>
      </c>
      <c r="D73" s="409">
        <v>100129</v>
      </c>
      <c r="E73" s="408">
        <v>136377</v>
      </c>
      <c r="F73" s="279"/>
      <c r="G73" s="279"/>
      <c r="H73" s="279"/>
      <c r="I73" s="280"/>
      <c r="J73" s="280"/>
      <c r="K73" s="280"/>
      <c r="L73" s="280"/>
      <c r="M73" s="280"/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T73" s="316"/>
      <c r="AU73" s="316"/>
    </row>
    <row r="74" spans="1:47" x14ac:dyDescent="0.25">
      <c r="B74" s="837"/>
      <c r="C74" s="315" t="s">
        <v>812</v>
      </c>
      <c r="D74" s="407">
        <v>115193</v>
      </c>
      <c r="E74" s="406">
        <v>155952</v>
      </c>
      <c r="F74" s="279"/>
      <c r="G74" s="279"/>
      <c r="H74" s="279"/>
      <c r="I74" s="280"/>
      <c r="J74" s="280"/>
      <c r="K74" s="280"/>
      <c r="L74" s="280"/>
      <c r="M74" s="280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  <c r="AK74" s="280"/>
      <c r="AT74" s="316"/>
      <c r="AU74" s="316"/>
    </row>
    <row r="75" spans="1:47" x14ac:dyDescent="0.25">
      <c r="B75" s="837"/>
      <c r="C75" s="314" t="s">
        <v>813</v>
      </c>
      <c r="D75" s="409">
        <v>124466</v>
      </c>
      <c r="E75" s="408">
        <v>168567</v>
      </c>
      <c r="F75" s="279"/>
      <c r="G75" s="279"/>
      <c r="H75" s="279"/>
      <c r="I75" s="280"/>
      <c r="J75" s="280"/>
      <c r="K75" s="280"/>
      <c r="L75" s="280"/>
      <c r="M75" s="280"/>
      <c r="N75" s="280"/>
      <c r="O75" s="280"/>
      <c r="P75" s="280"/>
      <c r="Q75" s="280"/>
      <c r="R75" s="280"/>
      <c r="S75" s="280"/>
      <c r="T75" s="280"/>
      <c r="U75" s="280"/>
      <c r="V75" s="280"/>
      <c r="W75" s="280"/>
      <c r="X75" s="280"/>
      <c r="Y75" s="280"/>
      <c r="Z75" s="280"/>
      <c r="AA75" s="280"/>
      <c r="AB75" s="280"/>
      <c r="AC75" s="280"/>
      <c r="AD75" s="280"/>
      <c r="AE75" s="280"/>
      <c r="AF75" s="280"/>
      <c r="AG75" s="280"/>
      <c r="AH75" s="280"/>
      <c r="AI75" s="280"/>
      <c r="AJ75" s="280"/>
      <c r="AK75" s="280"/>
      <c r="AT75" s="316"/>
      <c r="AU75" s="316"/>
    </row>
    <row r="76" spans="1:47" x14ac:dyDescent="0.25">
      <c r="B76" s="837"/>
      <c r="C76" s="315" t="s">
        <v>814</v>
      </c>
      <c r="D76" s="407">
        <v>157865</v>
      </c>
      <c r="E76" s="406">
        <v>215455</v>
      </c>
      <c r="F76" s="279"/>
      <c r="G76" s="279"/>
      <c r="H76" s="279"/>
      <c r="I76" s="280"/>
      <c r="J76" s="280"/>
      <c r="K76" s="280"/>
      <c r="L76" s="280"/>
      <c r="M76" s="280"/>
      <c r="N76" s="280"/>
      <c r="O76" s="280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  <c r="AK76" s="280"/>
      <c r="AT76" s="316"/>
      <c r="AU76" s="316"/>
    </row>
    <row r="77" spans="1:47" x14ac:dyDescent="0.25">
      <c r="B77" s="837"/>
      <c r="C77" s="314" t="s">
        <v>815</v>
      </c>
      <c r="D77" s="409">
        <v>197468</v>
      </c>
      <c r="E77" s="408">
        <v>270963</v>
      </c>
      <c r="F77" s="279"/>
      <c r="G77" s="279"/>
      <c r="H77" s="279"/>
      <c r="I77" s="280"/>
      <c r="J77" s="280"/>
      <c r="K77" s="280"/>
      <c r="L77" s="280"/>
      <c r="M77" s="280"/>
      <c r="N77" s="280"/>
      <c r="O77" s="280"/>
      <c r="P77" s="280"/>
      <c r="Q77" s="280"/>
      <c r="R77" s="280"/>
      <c r="S77" s="280"/>
      <c r="T77" s="280"/>
      <c r="U77" s="280"/>
      <c r="V77" s="280"/>
      <c r="W77" s="280"/>
      <c r="X77" s="280"/>
      <c r="Y77" s="280"/>
      <c r="Z77" s="280"/>
      <c r="AA77" s="280"/>
      <c r="AB77" s="280"/>
      <c r="AC77" s="280"/>
      <c r="AD77" s="280"/>
      <c r="AE77" s="280"/>
      <c r="AF77" s="280"/>
      <c r="AG77" s="280"/>
      <c r="AH77" s="280"/>
      <c r="AI77" s="280"/>
      <c r="AJ77" s="280"/>
      <c r="AK77" s="280"/>
      <c r="AT77" s="316"/>
      <c r="AU77" s="316"/>
    </row>
    <row r="78" spans="1:47" x14ac:dyDescent="0.25">
      <c r="B78" s="837"/>
      <c r="C78" s="315" t="s">
        <v>816</v>
      </c>
      <c r="D78" s="407">
        <v>285919</v>
      </c>
      <c r="E78" s="406">
        <v>390831</v>
      </c>
      <c r="F78" s="279"/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280"/>
      <c r="AG78" s="280"/>
      <c r="AH78" s="280"/>
      <c r="AI78" s="280"/>
      <c r="AJ78" s="280"/>
      <c r="AK78" s="280"/>
      <c r="AT78" s="316"/>
      <c r="AU78" s="316"/>
    </row>
    <row r="79" spans="1:47" ht="19.5" thickBot="1" x14ac:dyDescent="0.3">
      <c r="B79" s="838"/>
      <c r="C79" s="405" t="s">
        <v>817</v>
      </c>
      <c r="D79" s="404">
        <v>334174</v>
      </c>
      <c r="E79" s="403">
        <v>455077</v>
      </c>
      <c r="F79" s="279"/>
      <c r="G79" s="280"/>
      <c r="H79" s="280"/>
      <c r="I79" s="280"/>
      <c r="J79" s="280"/>
      <c r="K79" s="280"/>
      <c r="L79" s="280"/>
      <c r="M79" s="280"/>
      <c r="N79" s="280"/>
      <c r="O79" s="280"/>
      <c r="P79" s="280"/>
      <c r="Q79" s="280"/>
      <c r="R79" s="280"/>
      <c r="S79" s="280"/>
      <c r="T79" s="280"/>
      <c r="U79" s="280"/>
      <c r="V79" s="280"/>
      <c r="W79" s="280"/>
      <c r="X79" s="280"/>
      <c r="Y79" s="280"/>
      <c r="Z79" s="280"/>
      <c r="AA79" s="280"/>
      <c r="AB79" s="280"/>
      <c r="AC79" s="280"/>
      <c r="AD79" s="280"/>
      <c r="AE79" s="280"/>
      <c r="AF79" s="280"/>
      <c r="AG79" s="280"/>
      <c r="AH79" s="280"/>
      <c r="AI79" s="280"/>
      <c r="AJ79" s="280"/>
      <c r="AK79" s="280"/>
      <c r="AT79" s="316"/>
      <c r="AU79" s="316"/>
    </row>
    <row r="80" spans="1:47" ht="32.25" customHeight="1" thickBot="1" x14ac:dyDescent="0.3">
      <c r="A80" s="279"/>
      <c r="B80" s="836"/>
      <c r="C80" s="839" t="s">
        <v>753</v>
      </c>
      <c r="D80" s="840"/>
      <c r="E80" s="840"/>
      <c r="F80" s="841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280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280"/>
      <c r="AG80" s="280"/>
      <c r="AH80" s="280"/>
      <c r="AI80" s="280"/>
      <c r="AJ80" s="280"/>
      <c r="AK80" s="280"/>
    </row>
    <row r="81" spans="1:47" ht="19.5" thickBot="1" x14ac:dyDescent="0.3">
      <c r="A81" s="279"/>
      <c r="B81" s="837"/>
      <c r="C81" s="844" t="s">
        <v>27</v>
      </c>
      <c r="D81" s="845"/>
      <c r="E81" s="295" t="s">
        <v>754</v>
      </c>
      <c r="F81" s="295" t="s">
        <v>100</v>
      </c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280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280"/>
      <c r="AG81" s="280"/>
      <c r="AH81" s="280"/>
      <c r="AI81" s="280"/>
      <c r="AT81" s="316"/>
      <c r="AU81" s="316"/>
    </row>
    <row r="82" spans="1:47" x14ac:dyDescent="0.25">
      <c r="A82" s="279"/>
      <c r="B82" s="837"/>
      <c r="C82" s="842" t="s">
        <v>819</v>
      </c>
      <c r="D82" s="843"/>
      <c r="E82" s="320" t="s">
        <v>820</v>
      </c>
      <c r="F82" s="402">
        <v>1953</v>
      </c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280"/>
      <c r="AG82" s="280"/>
      <c r="AH82" s="280"/>
      <c r="AI82" s="280"/>
      <c r="AT82" s="316"/>
      <c r="AU82" s="316"/>
    </row>
    <row r="83" spans="1:47" x14ac:dyDescent="0.25">
      <c r="A83" s="279"/>
      <c r="B83" s="837"/>
      <c r="C83" s="846" t="s">
        <v>819</v>
      </c>
      <c r="D83" s="847"/>
      <c r="E83" s="322" t="s">
        <v>821</v>
      </c>
      <c r="F83" s="401">
        <v>2291</v>
      </c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T83" s="316"/>
      <c r="AU83" s="316"/>
    </row>
    <row r="84" spans="1:47" x14ac:dyDescent="0.25">
      <c r="A84" s="279"/>
      <c r="B84" s="837"/>
      <c r="C84" s="842" t="s">
        <v>819</v>
      </c>
      <c r="D84" s="843"/>
      <c r="E84" s="320" t="s">
        <v>822</v>
      </c>
      <c r="F84" s="400">
        <v>2699</v>
      </c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  <c r="AT84" s="316"/>
      <c r="AU84" s="316"/>
    </row>
    <row r="85" spans="1:47" x14ac:dyDescent="0.25">
      <c r="A85" s="279"/>
      <c r="B85" s="837"/>
      <c r="C85" s="846" t="s">
        <v>823</v>
      </c>
      <c r="D85" s="847"/>
      <c r="E85" s="322" t="s">
        <v>820</v>
      </c>
      <c r="F85" s="401">
        <v>4813</v>
      </c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280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  <c r="AT85" s="316"/>
      <c r="AU85" s="316"/>
    </row>
    <row r="86" spans="1:47" x14ac:dyDescent="0.25">
      <c r="A86" s="279"/>
      <c r="B86" s="837"/>
      <c r="C86" s="842" t="s">
        <v>823</v>
      </c>
      <c r="D86" s="843"/>
      <c r="E86" s="320" t="s">
        <v>821</v>
      </c>
      <c r="F86" s="400">
        <v>5566</v>
      </c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  <c r="AT86" s="316"/>
      <c r="AU86" s="316"/>
    </row>
    <row r="87" spans="1:47" x14ac:dyDescent="0.25">
      <c r="A87" s="279"/>
      <c r="B87" s="837"/>
      <c r="C87" s="846" t="s">
        <v>823</v>
      </c>
      <c r="D87" s="847"/>
      <c r="E87" s="322" t="s">
        <v>822</v>
      </c>
      <c r="F87" s="401">
        <v>6318</v>
      </c>
      <c r="G87" s="280"/>
      <c r="H87" s="280"/>
      <c r="I87" s="280"/>
      <c r="J87" s="280"/>
      <c r="K87" s="280"/>
      <c r="L87" s="280"/>
      <c r="M87" s="280"/>
      <c r="N87" s="280"/>
      <c r="O87" s="280"/>
      <c r="P87" s="280"/>
      <c r="Q87" s="280"/>
      <c r="R87" s="280"/>
      <c r="S87" s="280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  <c r="AT87" s="316"/>
      <c r="AU87" s="316"/>
    </row>
    <row r="88" spans="1:47" x14ac:dyDescent="0.25">
      <c r="A88" s="279"/>
      <c r="B88" s="837"/>
      <c r="C88" s="842" t="s">
        <v>824</v>
      </c>
      <c r="D88" s="843"/>
      <c r="E88" s="320" t="s">
        <v>820</v>
      </c>
      <c r="F88" s="400">
        <v>2536</v>
      </c>
      <c r="G88" s="280"/>
      <c r="H88" s="280"/>
      <c r="I88" s="280"/>
      <c r="J88" s="280"/>
      <c r="K88" s="280"/>
      <c r="L88" s="280"/>
      <c r="M88" s="280"/>
      <c r="N88" s="280"/>
      <c r="O88" s="280"/>
      <c r="P88" s="280"/>
      <c r="Q88" s="280"/>
      <c r="R88" s="280"/>
      <c r="S88" s="280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  <c r="AT88" s="316"/>
      <c r="AU88" s="316"/>
    </row>
    <row r="89" spans="1:47" x14ac:dyDescent="0.25">
      <c r="A89" s="279"/>
      <c r="B89" s="837"/>
      <c r="C89" s="846" t="s">
        <v>824</v>
      </c>
      <c r="D89" s="847"/>
      <c r="E89" s="322" t="s">
        <v>821</v>
      </c>
      <c r="F89" s="401">
        <v>2882</v>
      </c>
      <c r="G89" s="280"/>
      <c r="H89" s="280"/>
      <c r="I89" s="280"/>
      <c r="J89" s="280"/>
      <c r="K89" s="280"/>
      <c r="L89" s="280"/>
      <c r="M89" s="280"/>
      <c r="N89" s="280"/>
      <c r="O89" s="280"/>
      <c r="P89" s="280"/>
      <c r="Q89" s="280"/>
      <c r="R89" s="280"/>
      <c r="S89" s="280"/>
      <c r="T89" s="280"/>
      <c r="U89" s="280"/>
      <c r="V89" s="280"/>
      <c r="W89" s="280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  <c r="AT89" s="316"/>
      <c r="AU89" s="316"/>
    </row>
    <row r="90" spans="1:47" x14ac:dyDescent="0.25">
      <c r="A90" s="279"/>
      <c r="B90" s="837"/>
      <c r="C90" s="842" t="s">
        <v>824</v>
      </c>
      <c r="D90" s="843"/>
      <c r="E90" s="320" t="s">
        <v>822</v>
      </c>
      <c r="F90" s="400">
        <v>3186</v>
      </c>
      <c r="G90" s="280"/>
      <c r="H90" s="280"/>
      <c r="I90" s="280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280"/>
      <c r="AH90" s="280"/>
      <c r="AI90" s="280"/>
      <c r="AT90" s="316"/>
      <c r="AU90" s="316"/>
    </row>
    <row r="91" spans="1:47" x14ac:dyDescent="0.25">
      <c r="A91" s="279"/>
      <c r="B91" s="837"/>
      <c r="C91" s="846" t="s">
        <v>825</v>
      </c>
      <c r="D91" s="847"/>
      <c r="E91" s="322" t="s">
        <v>820</v>
      </c>
      <c r="F91" s="401">
        <v>3543</v>
      </c>
      <c r="G91" s="280"/>
      <c r="H91" s="280"/>
      <c r="I91" s="280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280"/>
      <c r="AI91" s="280"/>
      <c r="AT91" s="316"/>
      <c r="AU91" s="316"/>
    </row>
    <row r="92" spans="1:47" x14ac:dyDescent="0.25">
      <c r="A92" s="279"/>
      <c r="B92" s="837"/>
      <c r="C92" s="842" t="s">
        <v>825</v>
      </c>
      <c r="D92" s="843"/>
      <c r="E92" s="320" t="s">
        <v>821</v>
      </c>
      <c r="F92" s="400">
        <v>4092</v>
      </c>
      <c r="G92" s="280"/>
      <c r="H92" s="280"/>
      <c r="I92" s="280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280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280"/>
      <c r="AT92" s="316"/>
      <c r="AU92" s="316"/>
    </row>
    <row r="93" spans="1:47" x14ac:dyDescent="0.25">
      <c r="A93" s="279"/>
      <c r="B93" s="837"/>
      <c r="C93" s="846" t="s">
        <v>825</v>
      </c>
      <c r="D93" s="847"/>
      <c r="E93" s="322" t="s">
        <v>822</v>
      </c>
      <c r="F93" s="401">
        <v>4556</v>
      </c>
      <c r="G93" s="280"/>
      <c r="H93" s="280"/>
      <c r="I93" s="280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280"/>
      <c r="AT93" s="316"/>
      <c r="AU93" s="316"/>
    </row>
    <row r="94" spans="1:47" x14ac:dyDescent="0.25">
      <c r="A94" s="279"/>
      <c r="B94" s="837"/>
      <c r="C94" s="842" t="s">
        <v>826</v>
      </c>
      <c r="D94" s="843"/>
      <c r="E94" s="320" t="s">
        <v>820</v>
      </c>
      <c r="F94" s="400">
        <v>7354</v>
      </c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T94" s="316"/>
      <c r="AU94" s="316"/>
    </row>
    <row r="95" spans="1:47" x14ac:dyDescent="0.25">
      <c r="A95" s="279"/>
      <c r="B95" s="837"/>
      <c r="C95" s="846" t="s">
        <v>826</v>
      </c>
      <c r="D95" s="847"/>
      <c r="E95" s="322" t="s">
        <v>821</v>
      </c>
      <c r="F95" s="401">
        <v>8051</v>
      </c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0"/>
      <c r="S95" s="280"/>
      <c r="T95" s="280"/>
      <c r="U95" s="280"/>
      <c r="V95" s="280"/>
      <c r="W95" s="280"/>
      <c r="X95" s="280"/>
      <c r="Y95" s="280"/>
      <c r="Z95" s="280"/>
      <c r="AA95" s="280"/>
      <c r="AB95" s="280"/>
      <c r="AC95" s="280"/>
      <c r="AD95" s="280"/>
      <c r="AE95" s="280"/>
      <c r="AF95" s="280"/>
      <c r="AG95" s="280"/>
      <c r="AH95" s="280"/>
      <c r="AI95" s="280"/>
      <c r="AT95" s="316"/>
      <c r="AU95" s="316"/>
    </row>
    <row r="96" spans="1:47" x14ac:dyDescent="0.25">
      <c r="A96" s="279"/>
      <c r="B96" s="837"/>
      <c r="C96" s="842" t="s">
        <v>826</v>
      </c>
      <c r="D96" s="843"/>
      <c r="E96" s="320" t="s">
        <v>822</v>
      </c>
      <c r="F96" s="400">
        <v>8864</v>
      </c>
      <c r="G96" s="279"/>
      <c r="H96" s="279"/>
      <c r="I96" s="279"/>
      <c r="J96" s="279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80"/>
      <c r="AG96" s="280"/>
      <c r="AH96" s="280"/>
      <c r="AI96" s="280"/>
      <c r="AT96" s="316"/>
      <c r="AU96" s="316"/>
    </row>
    <row r="97" spans="1:47" x14ac:dyDescent="0.25">
      <c r="A97" s="279"/>
      <c r="B97" s="837"/>
      <c r="C97" s="846" t="s">
        <v>827</v>
      </c>
      <c r="D97" s="847"/>
      <c r="E97" s="322" t="s">
        <v>820</v>
      </c>
      <c r="F97" s="401">
        <v>9835</v>
      </c>
      <c r="G97" s="279"/>
      <c r="H97" s="279"/>
      <c r="I97" s="279"/>
      <c r="J97" s="279"/>
      <c r="K97" s="280"/>
      <c r="L97" s="280"/>
      <c r="M97" s="280"/>
      <c r="N97" s="280"/>
      <c r="O97" s="280"/>
      <c r="P97" s="280"/>
      <c r="Q97" s="280"/>
      <c r="R97" s="280"/>
      <c r="S97" s="280"/>
      <c r="T97" s="280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T97" s="316"/>
      <c r="AU97" s="316"/>
    </row>
    <row r="98" spans="1:47" x14ac:dyDescent="0.25">
      <c r="A98" s="279"/>
      <c r="B98" s="837"/>
      <c r="C98" s="842" t="s">
        <v>827</v>
      </c>
      <c r="D98" s="843"/>
      <c r="E98" s="320" t="s">
        <v>821</v>
      </c>
      <c r="F98" s="400">
        <v>10598</v>
      </c>
      <c r="G98" s="279"/>
      <c r="H98" s="279"/>
      <c r="I98" s="279"/>
      <c r="J98" s="279"/>
      <c r="K98" s="280"/>
      <c r="L98" s="280"/>
      <c r="M98" s="280"/>
      <c r="N98" s="280"/>
      <c r="O98" s="280"/>
      <c r="P98" s="280"/>
      <c r="Q98" s="280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T98" s="316"/>
      <c r="AU98" s="316"/>
    </row>
    <row r="99" spans="1:47" x14ac:dyDescent="0.25">
      <c r="A99" s="279"/>
      <c r="B99" s="837"/>
      <c r="C99" s="846" t="s">
        <v>827</v>
      </c>
      <c r="D99" s="847"/>
      <c r="E99" s="322" t="s">
        <v>822</v>
      </c>
      <c r="F99" s="401">
        <v>11657</v>
      </c>
      <c r="G99" s="279"/>
      <c r="H99" s="279"/>
      <c r="I99" s="279"/>
      <c r="J99" s="279"/>
      <c r="K99" s="280"/>
      <c r="L99" s="280"/>
      <c r="M99" s="280"/>
      <c r="N99" s="280"/>
      <c r="O99" s="280"/>
      <c r="P99" s="280"/>
      <c r="Q99" s="280"/>
      <c r="R99" s="280"/>
      <c r="S99" s="280"/>
      <c r="T99" s="280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280"/>
      <c r="AG99" s="280"/>
      <c r="AH99" s="280"/>
      <c r="AI99" s="280"/>
      <c r="AT99" s="316"/>
      <c r="AU99" s="316"/>
    </row>
    <row r="100" spans="1:47" x14ac:dyDescent="0.25">
      <c r="A100" s="279"/>
      <c r="B100" s="837"/>
      <c r="C100" s="842" t="s">
        <v>828</v>
      </c>
      <c r="D100" s="843"/>
      <c r="E100" s="320" t="s">
        <v>820</v>
      </c>
      <c r="F100" s="400">
        <v>18776</v>
      </c>
      <c r="G100" s="279"/>
      <c r="H100" s="279"/>
      <c r="I100" s="279"/>
      <c r="J100" s="279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T100" s="316"/>
      <c r="AU100" s="316"/>
    </row>
    <row r="101" spans="1:47" x14ac:dyDescent="0.25">
      <c r="A101" s="279"/>
      <c r="B101" s="837"/>
      <c r="C101" s="846" t="s">
        <v>828</v>
      </c>
      <c r="D101" s="847"/>
      <c r="E101" s="322" t="s">
        <v>821</v>
      </c>
      <c r="F101" s="401">
        <v>20480</v>
      </c>
      <c r="G101" s="279"/>
      <c r="H101" s="279"/>
      <c r="I101" s="279"/>
      <c r="J101" s="279"/>
      <c r="K101" s="280"/>
      <c r="L101" s="280"/>
      <c r="M101" s="280"/>
      <c r="N101" s="280"/>
      <c r="O101" s="280"/>
      <c r="P101" s="280"/>
      <c r="Q101" s="280"/>
      <c r="R101" s="280"/>
      <c r="S101" s="280"/>
      <c r="T101" s="280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  <c r="AH101" s="280"/>
      <c r="AI101" s="280"/>
      <c r="AT101" s="316"/>
      <c r="AU101" s="316"/>
    </row>
    <row r="102" spans="1:47" x14ac:dyDescent="0.25">
      <c r="A102" s="279"/>
      <c r="B102" s="837"/>
      <c r="C102" s="842" t="s">
        <v>828</v>
      </c>
      <c r="D102" s="843"/>
      <c r="E102" s="320" t="s">
        <v>822</v>
      </c>
      <c r="F102" s="400">
        <v>22100</v>
      </c>
      <c r="G102" s="279"/>
      <c r="H102" s="279"/>
      <c r="I102" s="279"/>
      <c r="J102" s="279"/>
      <c r="K102" s="280"/>
      <c r="L102" s="280"/>
      <c r="M102" s="280"/>
      <c r="N102" s="280"/>
      <c r="O102" s="280"/>
      <c r="P102" s="280"/>
      <c r="Q102" s="280"/>
      <c r="R102" s="280"/>
      <c r="S102" s="280"/>
      <c r="T102" s="280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0"/>
      <c r="AT102" s="316"/>
      <c r="AU102" s="316"/>
    </row>
    <row r="103" spans="1:47" x14ac:dyDescent="0.25">
      <c r="A103" s="279"/>
      <c r="B103" s="837"/>
      <c r="C103" s="846" t="s">
        <v>829</v>
      </c>
      <c r="D103" s="847"/>
      <c r="E103" s="322" t="s">
        <v>820</v>
      </c>
      <c r="F103" s="401">
        <v>36004</v>
      </c>
      <c r="G103" s="279"/>
      <c r="H103" s="279"/>
      <c r="I103" s="279"/>
      <c r="J103" s="279"/>
      <c r="K103" s="280"/>
      <c r="L103" s="280"/>
      <c r="M103" s="280"/>
      <c r="N103" s="280"/>
      <c r="O103" s="280"/>
      <c r="P103" s="280"/>
      <c r="Q103" s="280"/>
      <c r="R103" s="280"/>
      <c r="S103" s="280"/>
      <c r="T103" s="280"/>
      <c r="U103" s="280"/>
      <c r="V103" s="280"/>
      <c r="W103" s="280"/>
      <c r="X103" s="280"/>
      <c r="Y103" s="280"/>
      <c r="Z103" s="280"/>
      <c r="AA103" s="280"/>
      <c r="AB103" s="280"/>
      <c r="AC103" s="280"/>
      <c r="AD103" s="280"/>
      <c r="AE103" s="280"/>
      <c r="AF103" s="280"/>
      <c r="AG103" s="280"/>
      <c r="AH103" s="280"/>
      <c r="AI103" s="280"/>
      <c r="AT103" s="316"/>
      <c r="AU103" s="316"/>
    </row>
    <row r="104" spans="1:47" x14ac:dyDescent="0.25">
      <c r="A104" s="279"/>
      <c r="B104" s="837"/>
      <c r="C104" s="842" t="s">
        <v>829</v>
      </c>
      <c r="D104" s="843"/>
      <c r="E104" s="320" t="s">
        <v>821</v>
      </c>
      <c r="F104" s="400">
        <v>37462</v>
      </c>
      <c r="G104" s="279"/>
      <c r="H104" s="279"/>
      <c r="I104" s="279"/>
      <c r="J104" s="279"/>
      <c r="K104" s="280"/>
      <c r="L104" s="280"/>
      <c r="M104" s="280"/>
      <c r="N104" s="280"/>
      <c r="O104" s="280"/>
      <c r="P104" s="280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80"/>
      <c r="AT104" s="316"/>
      <c r="AU104" s="316"/>
    </row>
    <row r="105" spans="1:47" x14ac:dyDescent="0.25">
      <c r="A105" s="279"/>
      <c r="B105" s="837"/>
      <c r="C105" s="846" t="s">
        <v>829</v>
      </c>
      <c r="D105" s="847"/>
      <c r="E105" s="322" t="s">
        <v>822</v>
      </c>
      <c r="F105" s="401">
        <v>40641</v>
      </c>
      <c r="G105" s="279"/>
      <c r="H105" s="279"/>
      <c r="I105" s="279"/>
      <c r="J105" s="279"/>
      <c r="K105" s="280"/>
      <c r="L105" s="280"/>
      <c r="M105" s="280"/>
      <c r="N105" s="280"/>
      <c r="O105" s="280"/>
      <c r="P105" s="280"/>
      <c r="Q105" s="280"/>
      <c r="R105" s="280"/>
      <c r="S105" s="280"/>
      <c r="T105" s="280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80"/>
      <c r="AT105" s="316"/>
      <c r="AU105" s="316"/>
    </row>
    <row r="106" spans="1:47" x14ac:dyDescent="0.25">
      <c r="A106" s="279"/>
      <c r="B106" s="837"/>
      <c r="C106" s="842" t="s">
        <v>830</v>
      </c>
      <c r="D106" s="843"/>
      <c r="E106" s="320" t="s">
        <v>821</v>
      </c>
      <c r="F106" s="400">
        <v>68890</v>
      </c>
      <c r="G106" s="279"/>
      <c r="H106" s="279"/>
      <c r="I106" s="279"/>
      <c r="J106" s="279"/>
      <c r="K106" s="280"/>
      <c r="L106" s="280"/>
      <c r="M106" s="280"/>
      <c r="N106" s="280"/>
      <c r="O106" s="280"/>
      <c r="P106" s="280"/>
      <c r="Q106" s="280"/>
      <c r="R106" s="280"/>
      <c r="S106" s="280"/>
      <c r="T106" s="280"/>
      <c r="U106" s="280"/>
      <c r="V106" s="280"/>
      <c r="W106" s="280"/>
      <c r="X106" s="280"/>
      <c r="Y106" s="280"/>
      <c r="Z106" s="280"/>
      <c r="AA106" s="280"/>
      <c r="AB106" s="280"/>
      <c r="AC106" s="280"/>
      <c r="AD106" s="280"/>
      <c r="AE106" s="280"/>
      <c r="AF106" s="280"/>
      <c r="AG106" s="280"/>
      <c r="AH106" s="280"/>
      <c r="AI106" s="280"/>
      <c r="AT106" s="316"/>
      <c r="AU106" s="316"/>
    </row>
    <row r="107" spans="1:47" x14ac:dyDescent="0.25">
      <c r="A107" s="279"/>
      <c r="B107" s="837"/>
      <c r="C107" s="846" t="s">
        <v>830</v>
      </c>
      <c r="D107" s="847"/>
      <c r="E107" s="322" t="s">
        <v>822</v>
      </c>
      <c r="F107" s="401">
        <v>77968</v>
      </c>
      <c r="G107" s="279"/>
      <c r="H107" s="279"/>
      <c r="I107" s="279"/>
      <c r="J107" s="279"/>
      <c r="K107" s="280"/>
      <c r="L107" s="280"/>
      <c r="M107" s="280"/>
      <c r="N107" s="280"/>
      <c r="O107" s="280"/>
      <c r="P107" s="280"/>
      <c r="Q107" s="280"/>
      <c r="R107" s="280"/>
      <c r="S107" s="280"/>
      <c r="T107" s="280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80"/>
      <c r="AG107" s="280"/>
      <c r="AH107" s="280"/>
      <c r="AI107" s="280"/>
      <c r="AT107" s="316"/>
      <c r="AU107" s="316"/>
    </row>
    <row r="108" spans="1:47" x14ac:dyDescent="0.25">
      <c r="A108" s="279"/>
      <c r="B108" s="837"/>
      <c r="C108" s="842" t="s">
        <v>831</v>
      </c>
      <c r="D108" s="843"/>
      <c r="E108" s="320" t="s">
        <v>821</v>
      </c>
      <c r="F108" s="400">
        <v>90514</v>
      </c>
      <c r="G108" s="279"/>
      <c r="H108" s="279"/>
      <c r="I108" s="279"/>
      <c r="J108" s="279"/>
      <c r="K108" s="280"/>
      <c r="L108" s="280"/>
      <c r="M108" s="280"/>
      <c r="N108" s="280"/>
      <c r="O108" s="280"/>
      <c r="P108" s="280"/>
      <c r="Q108" s="280"/>
      <c r="R108" s="280"/>
      <c r="S108" s="280"/>
      <c r="T108" s="280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80"/>
      <c r="AG108" s="280"/>
      <c r="AH108" s="280"/>
      <c r="AI108" s="280"/>
      <c r="AT108" s="316"/>
      <c r="AU108" s="316"/>
    </row>
    <row r="109" spans="1:47" x14ac:dyDescent="0.25">
      <c r="A109" s="279"/>
      <c r="B109" s="837"/>
      <c r="C109" s="846" t="s">
        <v>831</v>
      </c>
      <c r="D109" s="847"/>
      <c r="E109" s="322" t="s">
        <v>822</v>
      </c>
      <c r="F109" s="401">
        <v>97580</v>
      </c>
      <c r="G109" s="279"/>
      <c r="H109" s="279"/>
      <c r="I109" s="279"/>
      <c r="J109" s="279"/>
      <c r="K109" s="280"/>
      <c r="L109" s="280"/>
      <c r="M109" s="280"/>
      <c r="N109" s="280"/>
      <c r="O109" s="280"/>
      <c r="P109" s="280"/>
      <c r="Q109" s="280"/>
      <c r="R109" s="280"/>
      <c r="S109" s="280"/>
      <c r="T109" s="280"/>
      <c r="U109" s="280"/>
      <c r="V109" s="280"/>
      <c r="W109" s="280"/>
      <c r="X109" s="280"/>
      <c r="Y109" s="280"/>
      <c r="Z109" s="280"/>
      <c r="AA109" s="280"/>
      <c r="AB109" s="280"/>
      <c r="AC109" s="280"/>
      <c r="AD109" s="280"/>
      <c r="AE109" s="280"/>
      <c r="AF109" s="280"/>
      <c r="AG109" s="280"/>
      <c r="AH109" s="280"/>
      <c r="AI109" s="280"/>
      <c r="AT109" s="316"/>
      <c r="AU109" s="316"/>
    </row>
    <row r="110" spans="1:47" x14ac:dyDescent="0.25">
      <c r="A110" s="279"/>
      <c r="B110" s="837"/>
      <c r="C110" s="842" t="s">
        <v>832</v>
      </c>
      <c r="D110" s="843"/>
      <c r="E110" s="320" t="s">
        <v>833</v>
      </c>
      <c r="F110" s="400">
        <v>2434</v>
      </c>
      <c r="G110" s="279"/>
      <c r="H110" s="279"/>
      <c r="I110" s="279"/>
      <c r="J110" s="279"/>
      <c r="K110" s="280"/>
      <c r="L110" s="280"/>
      <c r="M110" s="280"/>
      <c r="N110" s="280"/>
      <c r="O110" s="280"/>
      <c r="P110" s="280"/>
      <c r="Q110" s="280"/>
      <c r="R110" s="280"/>
      <c r="S110" s="280"/>
      <c r="T110" s="280"/>
      <c r="U110" s="280"/>
      <c r="V110" s="280"/>
      <c r="W110" s="280"/>
      <c r="X110" s="280"/>
      <c r="Y110" s="280"/>
      <c r="Z110" s="280"/>
      <c r="AA110" s="280"/>
      <c r="AB110" s="280"/>
      <c r="AC110" s="280"/>
      <c r="AD110" s="280"/>
      <c r="AE110" s="280"/>
      <c r="AF110" s="280"/>
      <c r="AG110" s="280"/>
      <c r="AH110" s="280"/>
      <c r="AI110" s="280"/>
      <c r="AT110" s="316"/>
      <c r="AU110" s="316"/>
    </row>
    <row r="111" spans="1:47" x14ac:dyDescent="0.25">
      <c r="A111" s="279"/>
      <c r="B111" s="837"/>
      <c r="C111" s="846" t="s">
        <v>834</v>
      </c>
      <c r="D111" s="847"/>
      <c r="E111" s="322" t="s">
        <v>833</v>
      </c>
      <c r="F111" s="401">
        <v>4580</v>
      </c>
      <c r="G111" s="279"/>
      <c r="H111" s="279"/>
      <c r="I111" s="279"/>
      <c r="J111" s="279"/>
      <c r="K111" s="280"/>
      <c r="L111" s="280"/>
      <c r="M111" s="280"/>
      <c r="N111" s="280"/>
      <c r="O111" s="280"/>
      <c r="P111" s="280"/>
      <c r="Q111" s="280"/>
      <c r="R111" s="280"/>
      <c r="S111" s="280"/>
      <c r="T111" s="280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  <c r="AT111" s="316"/>
      <c r="AU111" s="316"/>
    </row>
    <row r="112" spans="1:47" x14ac:dyDescent="0.25">
      <c r="A112" s="279"/>
      <c r="B112" s="837"/>
      <c r="C112" s="842" t="s">
        <v>835</v>
      </c>
      <c r="D112" s="843"/>
      <c r="E112" s="320" t="s">
        <v>833</v>
      </c>
      <c r="F112" s="400">
        <v>9153</v>
      </c>
      <c r="G112" s="279"/>
      <c r="H112" s="279"/>
      <c r="I112" s="279"/>
      <c r="J112" s="279"/>
      <c r="K112" s="280"/>
      <c r="L112" s="280"/>
      <c r="M112" s="280"/>
      <c r="N112" s="280"/>
      <c r="O112" s="280"/>
      <c r="P112" s="280"/>
      <c r="Q112" s="280"/>
      <c r="R112" s="280"/>
      <c r="S112" s="280"/>
      <c r="T112" s="280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280"/>
      <c r="AF112" s="280"/>
      <c r="AG112" s="280"/>
      <c r="AH112" s="280"/>
      <c r="AI112" s="280"/>
      <c r="AT112" s="316"/>
      <c r="AU112" s="316"/>
    </row>
    <row r="113" spans="1:47" x14ac:dyDescent="0.25">
      <c r="A113" s="279"/>
      <c r="B113" s="837"/>
      <c r="C113" s="846" t="s">
        <v>836</v>
      </c>
      <c r="D113" s="847"/>
      <c r="E113" s="322" t="s">
        <v>833</v>
      </c>
      <c r="F113" s="401">
        <v>10930</v>
      </c>
      <c r="G113" s="279"/>
      <c r="H113" s="279"/>
      <c r="I113" s="279"/>
      <c r="J113" s="279"/>
      <c r="K113" s="280"/>
      <c r="L113" s="280"/>
      <c r="M113" s="280"/>
      <c r="N113" s="280"/>
      <c r="O113" s="280"/>
      <c r="P113" s="280"/>
      <c r="Q113" s="280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80"/>
      <c r="AT113" s="316"/>
      <c r="AU113" s="316"/>
    </row>
    <row r="114" spans="1:47" x14ac:dyDescent="0.25">
      <c r="A114" s="279"/>
      <c r="B114" s="837"/>
      <c r="C114" s="842" t="s">
        <v>837</v>
      </c>
      <c r="D114" s="843"/>
      <c r="E114" s="320" t="s">
        <v>833</v>
      </c>
      <c r="F114" s="400">
        <v>20479</v>
      </c>
      <c r="G114" s="279"/>
      <c r="H114" s="279"/>
      <c r="I114" s="279"/>
      <c r="J114" s="279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T114" s="316"/>
      <c r="AU114" s="316"/>
    </row>
    <row r="115" spans="1:47" x14ac:dyDescent="0.25">
      <c r="A115" s="279"/>
      <c r="B115" s="837"/>
      <c r="C115" s="846" t="s">
        <v>838</v>
      </c>
      <c r="D115" s="847"/>
      <c r="E115" s="322" t="s">
        <v>833</v>
      </c>
      <c r="F115" s="401">
        <v>45133</v>
      </c>
      <c r="G115" s="279"/>
      <c r="H115" s="279"/>
      <c r="I115" s="279"/>
      <c r="J115" s="279"/>
      <c r="K115" s="280"/>
      <c r="L115" s="280"/>
      <c r="M115" s="280"/>
      <c r="N115" s="280"/>
      <c r="O115" s="280"/>
      <c r="P115" s="280"/>
      <c r="Q115" s="280"/>
      <c r="R115" s="280"/>
      <c r="S115" s="280"/>
      <c r="T115" s="280"/>
      <c r="U115" s="280"/>
      <c r="V115" s="280"/>
      <c r="W115" s="280"/>
      <c r="X115" s="280"/>
      <c r="Y115" s="280"/>
      <c r="Z115" s="280"/>
      <c r="AA115" s="280"/>
      <c r="AB115" s="280"/>
      <c r="AC115" s="280"/>
      <c r="AD115" s="280"/>
      <c r="AE115" s="280"/>
      <c r="AF115" s="280"/>
      <c r="AG115" s="280"/>
      <c r="AH115" s="280"/>
      <c r="AI115" s="280"/>
      <c r="AT115" s="316"/>
      <c r="AU115" s="316"/>
    </row>
    <row r="116" spans="1:47" x14ac:dyDescent="0.25">
      <c r="A116" s="279"/>
      <c r="B116" s="837"/>
      <c r="C116" s="842" t="s">
        <v>839</v>
      </c>
      <c r="D116" s="843"/>
      <c r="E116" s="320" t="s">
        <v>833</v>
      </c>
      <c r="F116" s="400">
        <v>90728</v>
      </c>
      <c r="G116" s="279"/>
      <c r="H116" s="279"/>
      <c r="I116" s="279"/>
      <c r="J116" s="279"/>
      <c r="K116" s="280"/>
      <c r="L116" s="280"/>
      <c r="M116" s="280"/>
      <c r="N116" s="280"/>
      <c r="O116" s="280"/>
      <c r="P116" s="280"/>
      <c r="Q116" s="280"/>
      <c r="R116" s="280"/>
      <c r="S116" s="280"/>
      <c r="T116" s="280"/>
      <c r="U116" s="280"/>
      <c r="V116" s="280"/>
      <c r="W116" s="280"/>
      <c r="X116" s="280"/>
      <c r="Y116" s="280"/>
      <c r="Z116" s="280"/>
      <c r="AA116" s="280"/>
      <c r="AB116" s="280"/>
      <c r="AC116" s="280"/>
      <c r="AD116" s="280"/>
      <c r="AE116" s="280"/>
      <c r="AF116" s="280"/>
      <c r="AG116" s="280"/>
      <c r="AH116" s="280"/>
      <c r="AI116" s="280"/>
      <c r="AT116" s="316"/>
      <c r="AU116" s="316"/>
    </row>
    <row r="117" spans="1:47" ht="19.5" thickBot="1" x14ac:dyDescent="0.3">
      <c r="A117" s="279"/>
      <c r="B117" s="838"/>
      <c r="C117" s="846" t="s">
        <v>840</v>
      </c>
      <c r="D117" s="847"/>
      <c r="E117" s="322" t="s">
        <v>833</v>
      </c>
      <c r="F117" s="399">
        <v>117269</v>
      </c>
      <c r="G117" s="279"/>
      <c r="H117" s="279"/>
      <c r="I117" s="279"/>
      <c r="J117" s="279"/>
      <c r="K117" s="280"/>
      <c r="L117" s="280"/>
      <c r="M117" s="280"/>
      <c r="N117" s="280"/>
      <c r="O117" s="280"/>
      <c r="P117" s="280"/>
      <c r="Q117" s="280"/>
      <c r="R117" s="280"/>
      <c r="S117" s="280"/>
      <c r="T117" s="280"/>
      <c r="U117" s="280"/>
      <c r="V117" s="280"/>
      <c r="W117" s="280"/>
      <c r="X117" s="280"/>
      <c r="Y117" s="280"/>
      <c r="Z117" s="280"/>
      <c r="AA117" s="280"/>
      <c r="AB117" s="280"/>
      <c r="AC117" s="280"/>
      <c r="AD117" s="280"/>
      <c r="AE117" s="280"/>
      <c r="AF117" s="280"/>
      <c r="AG117" s="280"/>
      <c r="AH117" s="280"/>
      <c r="AI117" s="280"/>
      <c r="AT117" s="316"/>
      <c r="AU117" s="316"/>
    </row>
    <row r="118" spans="1:47" x14ac:dyDescent="0.25">
      <c r="A118" s="279"/>
      <c r="C118" s="279"/>
      <c r="D118" s="326"/>
      <c r="E118" s="279"/>
      <c r="F118" s="279"/>
      <c r="G118" s="279"/>
      <c r="H118" s="279"/>
      <c r="I118" s="279"/>
      <c r="J118" s="279"/>
      <c r="K118" s="279"/>
      <c r="L118" s="279"/>
      <c r="M118" s="280"/>
      <c r="N118" s="280"/>
      <c r="O118" s="280"/>
      <c r="P118" s="280"/>
      <c r="Q118" s="280"/>
      <c r="R118" s="280"/>
      <c r="S118" s="280"/>
      <c r="T118" s="280"/>
      <c r="U118" s="280"/>
      <c r="V118" s="280"/>
      <c r="W118" s="280"/>
      <c r="X118" s="280"/>
      <c r="Y118" s="280"/>
      <c r="Z118" s="280"/>
      <c r="AA118" s="280"/>
      <c r="AB118" s="280"/>
      <c r="AC118" s="280"/>
      <c r="AD118" s="280"/>
      <c r="AE118" s="280"/>
      <c r="AF118" s="280"/>
      <c r="AG118" s="280"/>
      <c r="AH118" s="280"/>
      <c r="AI118" s="280"/>
      <c r="AJ118" s="280"/>
      <c r="AK118" s="280"/>
    </row>
    <row r="119" spans="1:47" x14ac:dyDescent="0.25">
      <c r="A119" s="279"/>
      <c r="C119" s="279"/>
      <c r="D119" s="326"/>
      <c r="E119" s="279"/>
      <c r="F119" s="279"/>
      <c r="G119" s="279"/>
      <c r="H119" s="279"/>
      <c r="I119" s="279"/>
      <c r="J119" s="279"/>
      <c r="K119" s="279"/>
      <c r="L119" s="279"/>
      <c r="M119" s="280"/>
      <c r="N119" s="280"/>
      <c r="O119" s="280"/>
      <c r="P119" s="280"/>
      <c r="Q119" s="280"/>
      <c r="R119" s="280"/>
      <c r="S119" s="280"/>
      <c r="T119" s="280"/>
      <c r="U119" s="280"/>
      <c r="V119" s="280"/>
      <c r="W119" s="280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  <c r="AJ119" s="280"/>
      <c r="AK119" s="280"/>
    </row>
    <row r="120" spans="1:47" x14ac:dyDescent="0.25">
      <c r="A120" s="279"/>
      <c r="C120" s="279"/>
      <c r="D120" s="326"/>
      <c r="E120" s="279"/>
      <c r="F120" s="279"/>
      <c r="G120" s="279"/>
      <c r="H120" s="279"/>
      <c r="I120" s="279"/>
      <c r="J120" s="279"/>
      <c r="K120" s="279"/>
      <c r="L120" s="279"/>
      <c r="M120" s="280"/>
      <c r="N120" s="280"/>
      <c r="O120" s="280"/>
      <c r="P120" s="280"/>
      <c r="Q120" s="280"/>
      <c r="R120" s="280"/>
      <c r="S120" s="280"/>
      <c r="T120" s="280"/>
      <c r="U120" s="280"/>
      <c r="V120" s="280"/>
      <c r="W120" s="280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  <c r="AJ120" s="280"/>
      <c r="AK120" s="280"/>
    </row>
    <row r="121" spans="1:47" x14ac:dyDescent="0.25">
      <c r="A121" s="279"/>
      <c r="C121" s="279"/>
      <c r="D121" s="326"/>
      <c r="E121" s="279"/>
      <c r="F121" s="279"/>
      <c r="G121" s="279"/>
      <c r="H121" s="279"/>
      <c r="I121" s="279"/>
      <c r="J121" s="279"/>
      <c r="K121" s="279"/>
      <c r="L121" s="279"/>
      <c r="M121" s="280"/>
      <c r="N121" s="280"/>
      <c r="O121" s="280"/>
      <c r="P121" s="280"/>
      <c r="Q121" s="280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  <c r="AJ121" s="280"/>
      <c r="AK121" s="280"/>
    </row>
    <row r="122" spans="1:47" x14ac:dyDescent="0.25">
      <c r="A122" s="279"/>
      <c r="C122" s="279"/>
      <c r="D122" s="326"/>
      <c r="E122" s="279"/>
      <c r="F122" s="279"/>
      <c r="G122" s="279"/>
      <c r="H122" s="279"/>
      <c r="I122" s="279"/>
      <c r="J122" s="279"/>
      <c r="K122" s="279"/>
      <c r="L122" s="279"/>
      <c r="M122" s="280"/>
      <c r="N122" s="280"/>
      <c r="O122" s="280"/>
      <c r="P122" s="280"/>
      <c r="Q122" s="280"/>
      <c r="R122" s="280"/>
      <c r="S122" s="280"/>
      <c r="T122" s="280"/>
      <c r="U122" s="280"/>
      <c r="V122" s="280"/>
      <c r="W122" s="280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  <c r="AJ122" s="280"/>
      <c r="AK122" s="280"/>
    </row>
    <row r="123" spans="1:47" x14ac:dyDescent="0.25">
      <c r="A123" s="279"/>
      <c r="C123" s="279"/>
      <c r="D123" s="326"/>
      <c r="E123" s="279"/>
      <c r="F123" s="279"/>
      <c r="G123" s="279"/>
      <c r="H123" s="279"/>
      <c r="I123" s="279"/>
      <c r="J123" s="279"/>
      <c r="K123" s="279"/>
      <c r="L123" s="279"/>
      <c r="M123" s="280"/>
      <c r="N123" s="280"/>
      <c r="O123" s="280"/>
      <c r="P123" s="280"/>
      <c r="Q123" s="280"/>
      <c r="R123" s="280"/>
      <c r="S123" s="280"/>
      <c r="T123" s="280"/>
      <c r="U123" s="280"/>
      <c r="V123" s="280"/>
      <c r="W123" s="280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  <c r="AJ123" s="280"/>
      <c r="AK123" s="280"/>
    </row>
    <row r="124" spans="1:47" x14ac:dyDescent="0.25">
      <c r="A124" s="279"/>
      <c r="C124" s="279"/>
      <c r="D124" s="326"/>
      <c r="E124" s="279"/>
      <c r="F124" s="279"/>
      <c r="G124" s="279"/>
      <c r="H124" s="279"/>
      <c r="I124" s="279"/>
      <c r="J124" s="279"/>
      <c r="K124" s="279"/>
      <c r="L124" s="279"/>
      <c r="M124" s="280"/>
      <c r="N124" s="280"/>
      <c r="O124" s="280"/>
      <c r="P124" s="280"/>
      <c r="Q124" s="280"/>
      <c r="R124" s="280"/>
      <c r="S124" s="280"/>
      <c r="T124" s="280"/>
      <c r="U124" s="280"/>
      <c r="V124" s="280"/>
      <c r="W124" s="280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  <c r="AJ124" s="280"/>
      <c r="AK124" s="280"/>
    </row>
    <row r="125" spans="1:47" x14ac:dyDescent="0.25">
      <c r="A125" s="279"/>
      <c r="C125" s="279"/>
      <c r="D125" s="326"/>
      <c r="E125" s="279"/>
      <c r="F125" s="279"/>
      <c r="G125" s="279"/>
      <c r="H125" s="279"/>
      <c r="I125" s="279"/>
      <c r="J125" s="279"/>
      <c r="K125" s="279"/>
      <c r="L125" s="279"/>
      <c r="M125" s="280"/>
      <c r="N125" s="280"/>
      <c r="O125" s="280"/>
      <c r="P125" s="280"/>
      <c r="Q125" s="280"/>
      <c r="R125" s="280"/>
      <c r="S125" s="280"/>
      <c r="T125" s="280"/>
      <c r="U125" s="280"/>
      <c r="V125" s="280"/>
      <c r="W125" s="280"/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  <c r="AI125" s="280"/>
      <c r="AJ125" s="280"/>
      <c r="AK125" s="280"/>
    </row>
    <row r="126" spans="1:47" x14ac:dyDescent="0.25">
      <c r="A126" s="279"/>
      <c r="C126" s="279"/>
      <c r="D126" s="326"/>
      <c r="E126" s="279"/>
      <c r="F126" s="279"/>
      <c r="G126" s="279"/>
      <c r="H126" s="279"/>
      <c r="I126" s="279"/>
      <c r="J126" s="279"/>
      <c r="K126" s="279"/>
      <c r="L126" s="279"/>
      <c r="M126" s="280"/>
      <c r="N126" s="280"/>
      <c r="O126" s="280"/>
      <c r="P126" s="280"/>
      <c r="Q126" s="280"/>
      <c r="R126" s="280"/>
      <c r="S126" s="280"/>
      <c r="T126" s="280"/>
      <c r="U126" s="280"/>
      <c r="V126" s="280"/>
      <c r="W126" s="280"/>
      <c r="X126" s="280"/>
      <c r="Y126" s="280"/>
      <c r="Z126" s="280"/>
      <c r="AA126" s="280"/>
      <c r="AB126" s="280"/>
      <c r="AC126" s="280"/>
      <c r="AD126" s="280"/>
      <c r="AE126" s="280"/>
      <c r="AF126" s="280"/>
      <c r="AG126" s="280"/>
      <c r="AH126" s="280"/>
      <c r="AI126" s="280"/>
      <c r="AJ126" s="280"/>
      <c r="AK126" s="280"/>
    </row>
    <row r="127" spans="1:47" x14ac:dyDescent="0.25">
      <c r="A127" s="279"/>
      <c r="C127" s="279"/>
      <c r="D127" s="326"/>
      <c r="E127" s="279"/>
      <c r="F127" s="279"/>
      <c r="G127" s="279"/>
      <c r="H127" s="279"/>
      <c r="I127" s="279"/>
      <c r="J127" s="279"/>
      <c r="K127" s="279"/>
      <c r="L127" s="279"/>
      <c r="M127" s="280"/>
      <c r="N127" s="280"/>
      <c r="O127" s="280"/>
      <c r="P127" s="280"/>
      <c r="Q127" s="280"/>
      <c r="R127" s="280"/>
      <c r="S127" s="280"/>
      <c r="T127" s="280"/>
      <c r="U127" s="280"/>
      <c r="V127" s="280"/>
      <c r="W127" s="280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  <c r="AI127" s="280"/>
      <c r="AJ127" s="280"/>
      <c r="AK127" s="280"/>
    </row>
    <row r="128" spans="1:47" x14ac:dyDescent="0.25">
      <c r="A128" s="279"/>
      <c r="C128" s="279"/>
      <c r="D128" s="326"/>
      <c r="E128" s="279"/>
      <c r="F128" s="279"/>
      <c r="G128" s="279"/>
      <c r="H128" s="279"/>
      <c r="I128" s="279"/>
      <c r="J128" s="279"/>
      <c r="K128" s="279"/>
      <c r="L128" s="279"/>
      <c r="M128" s="280"/>
      <c r="N128" s="280"/>
      <c r="O128" s="280"/>
      <c r="P128" s="280"/>
      <c r="Q128" s="280"/>
      <c r="R128" s="280"/>
      <c r="S128" s="280"/>
      <c r="T128" s="280"/>
      <c r="U128" s="280"/>
      <c r="V128" s="280"/>
      <c r="W128" s="280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  <c r="AJ128" s="280"/>
      <c r="AK128" s="280"/>
    </row>
    <row r="129" spans="1:37" x14ac:dyDescent="0.25">
      <c r="A129" s="279"/>
      <c r="C129" s="279"/>
      <c r="D129" s="326"/>
      <c r="E129" s="279"/>
      <c r="F129" s="279"/>
      <c r="G129" s="279"/>
      <c r="H129" s="279"/>
      <c r="I129" s="279"/>
      <c r="J129" s="279"/>
      <c r="K129" s="279"/>
      <c r="L129" s="279"/>
      <c r="M129" s="280"/>
      <c r="N129" s="280"/>
      <c r="O129" s="280"/>
      <c r="P129" s="280"/>
      <c r="Q129" s="280"/>
      <c r="R129" s="280"/>
      <c r="S129" s="280"/>
      <c r="T129" s="280"/>
      <c r="U129" s="280"/>
      <c r="V129" s="280"/>
      <c r="W129" s="280"/>
      <c r="X129" s="280"/>
      <c r="Y129" s="280"/>
      <c r="Z129" s="280"/>
      <c r="AA129" s="280"/>
      <c r="AB129" s="280"/>
      <c r="AC129" s="280"/>
      <c r="AD129" s="280"/>
      <c r="AE129" s="280"/>
      <c r="AF129" s="280"/>
      <c r="AG129" s="280"/>
      <c r="AH129" s="280"/>
      <c r="AI129" s="280"/>
      <c r="AJ129" s="280"/>
      <c r="AK129" s="280"/>
    </row>
    <row r="130" spans="1:37" x14ac:dyDescent="0.25">
      <c r="A130" s="279"/>
      <c r="C130" s="279"/>
      <c r="D130" s="326"/>
      <c r="E130" s="279"/>
      <c r="F130" s="279"/>
      <c r="G130" s="279"/>
      <c r="H130" s="279"/>
      <c r="I130" s="279"/>
      <c r="J130" s="279"/>
      <c r="K130" s="279"/>
      <c r="L130" s="279"/>
      <c r="M130" s="280"/>
      <c r="N130" s="280"/>
      <c r="O130" s="280"/>
      <c r="P130" s="280"/>
      <c r="Q130" s="280"/>
      <c r="R130" s="280"/>
      <c r="S130" s="280"/>
      <c r="T130" s="280"/>
      <c r="U130" s="280"/>
      <c r="V130" s="280"/>
      <c r="W130" s="280"/>
      <c r="X130" s="280"/>
      <c r="Y130" s="280"/>
      <c r="Z130" s="280"/>
      <c r="AA130" s="280"/>
      <c r="AB130" s="280"/>
      <c r="AC130" s="280"/>
      <c r="AD130" s="280"/>
      <c r="AE130" s="280"/>
      <c r="AF130" s="280"/>
      <c r="AG130" s="280"/>
      <c r="AH130" s="280"/>
      <c r="AI130" s="280"/>
      <c r="AJ130" s="280"/>
      <c r="AK130" s="280"/>
    </row>
    <row r="131" spans="1:37" x14ac:dyDescent="0.25">
      <c r="A131" s="279"/>
      <c r="C131" s="279"/>
      <c r="D131" s="326"/>
      <c r="E131" s="279"/>
      <c r="F131" s="279"/>
      <c r="G131" s="279"/>
      <c r="H131" s="279"/>
      <c r="I131" s="279"/>
      <c r="J131" s="279"/>
      <c r="K131" s="279"/>
      <c r="L131" s="279"/>
      <c r="M131" s="280"/>
      <c r="N131" s="280"/>
      <c r="O131" s="280"/>
      <c r="P131" s="280"/>
      <c r="Q131" s="280"/>
      <c r="R131" s="280"/>
      <c r="S131" s="280"/>
      <c r="T131" s="280"/>
      <c r="U131" s="280"/>
      <c r="V131" s="280"/>
      <c r="W131" s="280"/>
      <c r="X131" s="280"/>
      <c r="Y131" s="280"/>
      <c r="Z131" s="280"/>
      <c r="AA131" s="280"/>
      <c r="AB131" s="280"/>
      <c r="AC131" s="280"/>
      <c r="AD131" s="280"/>
      <c r="AE131" s="280"/>
      <c r="AF131" s="280"/>
      <c r="AG131" s="280"/>
      <c r="AH131" s="280"/>
      <c r="AI131" s="280"/>
      <c r="AJ131" s="280"/>
      <c r="AK131" s="280"/>
    </row>
    <row r="132" spans="1:37" x14ac:dyDescent="0.25">
      <c r="A132" s="279"/>
      <c r="C132" s="279"/>
      <c r="D132" s="326"/>
      <c r="E132" s="279"/>
      <c r="F132" s="279"/>
      <c r="G132" s="279"/>
      <c r="H132" s="279"/>
      <c r="I132" s="279"/>
      <c r="J132" s="279"/>
      <c r="K132" s="279"/>
      <c r="L132" s="279"/>
      <c r="M132" s="280"/>
      <c r="N132" s="280"/>
      <c r="O132" s="280"/>
      <c r="P132" s="280"/>
      <c r="Q132" s="280"/>
      <c r="R132" s="280"/>
      <c r="S132" s="280"/>
      <c r="T132" s="280"/>
      <c r="U132" s="280"/>
      <c r="V132" s="280"/>
      <c r="W132" s="280"/>
      <c r="X132" s="280"/>
      <c r="Y132" s="280"/>
      <c r="Z132" s="280"/>
      <c r="AA132" s="280"/>
      <c r="AB132" s="280"/>
      <c r="AC132" s="280"/>
      <c r="AD132" s="280"/>
      <c r="AE132" s="280"/>
      <c r="AF132" s="280"/>
      <c r="AG132" s="280"/>
      <c r="AH132" s="280"/>
      <c r="AI132" s="280"/>
      <c r="AJ132" s="280"/>
      <c r="AK132" s="280"/>
    </row>
    <row r="133" spans="1:37" x14ac:dyDescent="0.25">
      <c r="A133" s="279"/>
      <c r="C133" s="279"/>
      <c r="D133" s="326"/>
      <c r="E133" s="279"/>
      <c r="F133" s="279"/>
      <c r="G133" s="279"/>
      <c r="H133" s="279"/>
      <c r="I133" s="279"/>
      <c r="J133" s="279"/>
      <c r="K133" s="279"/>
      <c r="L133" s="279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280"/>
      <c r="AB133" s="280"/>
      <c r="AC133" s="280"/>
      <c r="AD133" s="280"/>
      <c r="AE133" s="280"/>
      <c r="AF133" s="280"/>
      <c r="AG133" s="280"/>
      <c r="AH133" s="280"/>
      <c r="AI133" s="280"/>
      <c r="AJ133" s="280"/>
      <c r="AK133" s="280"/>
    </row>
    <row r="134" spans="1:37" x14ac:dyDescent="0.25">
      <c r="A134" s="279"/>
      <c r="C134" s="279"/>
      <c r="D134" s="326"/>
      <c r="E134" s="279"/>
      <c r="F134" s="279"/>
      <c r="G134" s="279"/>
      <c r="H134" s="279"/>
      <c r="I134" s="279"/>
      <c r="J134" s="279"/>
      <c r="K134" s="279"/>
      <c r="L134" s="279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  <c r="X134" s="280"/>
      <c r="Y134" s="280"/>
      <c r="Z134" s="280"/>
      <c r="AA134" s="280"/>
      <c r="AB134" s="280"/>
      <c r="AC134" s="280"/>
      <c r="AD134" s="280"/>
      <c r="AE134" s="280"/>
      <c r="AF134" s="280"/>
      <c r="AG134" s="280"/>
      <c r="AH134" s="280"/>
      <c r="AI134" s="280"/>
      <c r="AJ134" s="280"/>
      <c r="AK134" s="280"/>
    </row>
    <row r="135" spans="1:37" x14ac:dyDescent="0.25">
      <c r="A135" s="279"/>
      <c r="C135" s="279"/>
      <c r="D135" s="326"/>
      <c r="E135" s="279"/>
      <c r="F135" s="279"/>
      <c r="G135" s="279"/>
      <c r="H135" s="279"/>
      <c r="I135" s="279"/>
      <c r="J135" s="279"/>
      <c r="K135" s="279"/>
      <c r="L135" s="279"/>
      <c r="M135" s="280"/>
      <c r="N135" s="280"/>
      <c r="O135" s="280"/>
      <c r="P135" s="280"/>
      <c r="Q135" s="280"/>
      <c r="R135" s="280"/>
      <c r="S135" s="280"/>
      <c r="T135" s="280"/>
      <c r="U135" s="280"/>
      <c r="V135" s="280"/>
      <c r="W135" s="280"/>
      <c r="X135" s="280"/>
      <c r="Y135" s="280"/>
      <c r="Z135" s="280"/>
      <c r="AA135" s="280"/>
      <c r="AB135" s="280"/>
      <c r="AC135" s="280"/>
      <c r="AD135" s="280"/>
      <c r="AE135" s="280"/>
      <c r="AF135" s="280"/>
      <c r="AG135" s="280"/>
      <c r="AH135" s="280"/>
      <c r="AI135" s="280"/>
      <c r="AJ135" s="280"/>
      <c r="AK135" s="280"/>
    </row>
    <row r="136" spans="1:37" x14ac:dyDescent="0.25">
      <c r="A136" s="279"/>
      <c r="C136" s="279"/>
      <c r="D136" s="326"/>
      <c r="E136" s="279"/>
      <c r="F136" s="279"/>
      <c r="G136" s="279"/>
      <c r="H136" s="279"/>
      <c r="I136" s="279"/>
      <c r="J136" s="279"/>
      <c r="K136" s="279"/>
      <c r="L136" s="279"/>
      <c r="M136" s="280"/>
      <c r="N136" s="280"/>
      <c r="O136" s="280"/>
      <c r="P136" s="280"/>
      <c r="Q136" s="280"/>
      <c r="R136" s="280"/>
      <c r="S136" s="280"/>
      <c r="T136" s="280"/>
      <c r="U136" s="280"/>
      <c r="V136" s="280"/>
      <c r="W136" s="280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  <c r="AJ136" s="280"/>
      <c r="AK136" s="280"/>
    </row>
    <row r="137" spans="1:37" x14ac:dyDescent="0.25">
      <c r="A137" s="279"/>
      <c r="C137" s="279"/>
      <c r="D137" s="326"/>
      <c r="E137" s="279"/>
      <c r="F137" s="279"/>
      <c r="G137" s="279"/>
      <c r="H137" s="279"/>
      <c r="I137" s="279"/>
      <c r="J137" s="279"/>
      <c r="K137" s="279"/>
      <c r="L137" s="279"/>
      <c r="M137" s="280"/>
      <c r="N137" s="280"/>
      <c r="O137" s="280"/>
      <c r="P137" s="280"/>
      <c r="Q137" s="280"/>
      <c r="R137" s="280"/>
      <c r="S137" s="280"/>
      <c r="T137" s="280"/>
      <c r="U137" s="280"/>
      <c r="V137" s="280"/>
      <c r="W137" s="280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  <c r="AJ137" s="280"/>
      <c r="AK137" s="280"/>
    </row>
    <row r="138" spans="1:37" x14ac:dyDescent="0.25">
      <c r="A138" s="279"/>
      <c r="C138" s="279"/>
      <c r="D138" s="326"/>
      <c r="E138" s="279"/>
      <c r="F138" s="279"/>
      <c r="G138" s="279"/>
      <c r="H138" s="279"/>
      <c r="I138" s="279"/>
      <c r="J138" s="279"/>
      <c r="K138" s="279"/>
      <c r="L138" s="279"/>
      <c r="M138" s="280"/>
      <c r="N138" s="280"/>
      <c r="O138" s="280"/>
      <c r="P138" s="280"/>
      <c r="Q138" s="280"/>
      <c r="R138" s="280"/>
      <c r="S138" s="280"/>
      <c r="T138" s="280"/>
      <c r="U138" s="280"/>
      <c r="V138" s="280"/>
      <c r="W138" s="280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  <c r="AJ138" s="280"/>
      <c r="AK138" s="280"/>
    </row>
    <row r="139" spans="1:37" x14ac:dyDescent="0.25">
      <c r="A139" s="279"/>
      <c r="C139" s="279"/>
      <c r="D139" s="326"/>
      <c r="E139" s="279"/>
      <c r="F139" s="279"/>
      <c r="G139" s="279"/>
      <c r="H139" s="279"/>
      <c r="I139" s="279"/>
      <c r="J139" s="279"/>
      <c r="K139" s="279"/>
      <c r="L139" s="279"/>
      <c r="M139" s="280"/>
      <c r="N139" s="280"/>
      <c r="O139" s="280"/>
      <c r="P139" s="280"/>
      <c r="Q139" s="280"/>
      <c r="R139" s="280"/>
      <c r="S139" s="280"/>
      <c r="T139" s="280"/>
      <c r="U139" s="280"/>
      <c r="V139" s="280"/>
      <c r="W139" s="280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  <c r="AJ139" s="280"/>
      <c r="AK139" s="280"/>
    </row>
    <row r="140" spans="1:37" x14ac:dyDescent="0.25">
      <c r="A140" s="279"/>
      <c r="C140" s="279"/>
      <c r="D140" s="326"/>
      <c r="E140" s="279"/>
      <c r="F140" s="279"/>
      <c r="G140" s="279"/>
      <c r="H140" s="279"/>
      <c r="I140" s="279"/>
      <c r="J140" s="279"/>
      <c r="K140" s="279"/>
      <c r="L140" s="279"/>
      <c r="M140" s="280"/>
      <c r="N140" s="280"/>
      <c r="O140" s="280"/>
      <c r="P140" s="280"/>
      <c r="Q140" s="280"/>
      <c r="R140" s="280"/>
      <c r="S140" s="280"/>
      <c r="T140" s="280"/>
      <c r="U140" s="280"/>
      <c r="V140" s="280"/>
      <c r="W140" s="280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  <c r="AJ140" s="280"/>
      <c r="AK140" s="280"/>
    </row>
    <row r="141" spans="1:37" x14ac:dyDescent="0.25">
      <c r="A141" s="279"/>
      <c r="C141" s="279"/>
      <c r="D141" s="326"/>
      <c r="E141" s="279"/>
      <c r="F141" s="279"/>
      <c r="G141" s="279"/>
      <c r="H141" s="279"/>
      <c r="I141" s="279"/>
      <c r="J141" s="279"/>
      <c r="K141" s="279"/>
      <c r="L141" s="279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  <c r="W141" s="280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  <c r="AJ141" s="280"/>
      <c r="AK141" s="280"/>
    </row>
    <row r="142" spans="1:37" x14ac:dyDescent="0.25">
      <c r="A142" s="279"/>
      <c r="C142" s="279"/>
      <c r="D142" s="326"/>
      <c r="E142" s="279"/>
      <c r="F142" s="279"/>
      <c r="G142" s="279"/>
      <c r="H142" s="279"/>
      <c r="I142" s="279"/>
      <c r="J142" s="279"/>
      <c r="K142" s="279"/>
      <c r="L142" s="279"/>
      <c r="M142" s="280"/>
      <c r="N142" s="280"/>
      <c r="O142" s="280"/>
      <c r="P142" s="280"/>
      <c r="Q142" s="280"/>
      <c r="R142" s="280"/>
      <c r="S142" s="280"/>
      <c r="T142" s="280"/>
      <c r="U142" s="280"/>
      <c r="V142" s="280"/>
      <c r="W142" s="280"/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  <c r="AI142" s="280"/>
      <c r="AJ142" s="280"/>
      <c r="AK142" s="280"/>
    </row>
    <row r="143" spans="1:37" x14ac:dyDescent="0.25">
      <c r="A143" s="279"/>
      <c r="C143" s="279"/>
      <c r="D143" s="326"/>
      <c r="E143" s="279"/>
      <c r="F143" s="279"/>
      <c r="G143" s="279"/>
      <c r="H143" s="279"/>
      <c r="I143" s="279"/>
      <c r="J143" s="279"/>
      <c r="K143" s="279"/>
      <c r="L143" s="279"/>
      <c r="M143" s="280"/>
      <c r="N143" s="280"/>
      <c r="O143" s="280"/>
      <c r="P143" s="280"/>
      <c r="Q143" s="280"/>
      <c r="R143" s="280"/>
      <c r="S143" s="280"/>
      <c r="T143" s="280"/>
      <c r="U143" s="280"/>
      <c r="V143" s="280"/>
      <c r="W143" s="280"/>
      <c r="X143" s="280"/>
      <c r="Y143" s="280"/>
      <c r="Z143" s="280"/>
      <c r="AA143" s="280"/>
      <c r="AB143" s="280"/>
      <c r="AC143" s="280"/>
      <c r="AD143" s="280"/>
      <c r="AE143" s="280"/>
      <c r="AF143" s="280"/>
      <c r="AG143" s="280"/>
      <c r="AH143" s="280"/>
      <c r="AI143" s="280"/>
      <c r="AJ143" s="280"/>
      <c r="AK143" s="280"/>
    </row>
    <row r="144" spans="1:37" x14ac:dyDescent="0.25">
      <c r="A144" s="279"/>
      <c r="C144" s="279"/>
      <c r="D144" s="326"/>
      <c r="E144" s="279"/>
      <c r="F144" s="279"/>
      <c r="G144" s="279"/>
      <c r="H144" s="279"/>
      <c r="I144" s="279"/>
      <c r="J144" s="279"/>
      <c r="K144" s="279"/>
      <c r="L144" s="279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  <c r="W144" s="280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  <c r="AI144" s="280"/>
      <c r="AJ144" s="280"/>
      <c r="AK144" s="280"/>
    </row>
    <row r="145" spans="1:37" x14ac:dyDescent="0.25">
      <c r="A145" s="279"/>
      <c r="C145" s="279"/>
      <c r="D145" s="326"/>
      <c r="E145" s="279"/>
      <c r="F145" s="279"/>
      <c r="G145" s="279"/>
      <c r="H145" s="279"/>
      <c r="I145" s="279"/>
      <c r="J145" s="279"/>
      <c r="K145" s="279"/>
      <c r="L145" s="279"/>
      <c r="M145" s="280"/>
      <c r="N145" s="280"/>
      <c r="O145" s="280"/>
      <c r="P145" s="280"/>
      <c r="Q145" s="280"/>
      <c r="R145" s="280"/>
      <c r="S145" s="280"/>
      <c r="T145" s="280"/>
      <c r="U145" s="280"/>
      <c r="V145" s="280"/>
      <c r="W145" s="280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  <c r="AJ145" s="280"/>
      <c r="AK145" s="280"/>
    </row>
    <row r="146" spans="1:37" x14ac:dyDescent="0.25">
      <c r="A146" s="279"/>
      <c r="C146" s="279"/>
      <c r="D146" s="326"/>
      <c r="E146" s="279"/>
      <c r="F146" s="279"/>
      <c r="G146" s="279"/>
      <c r="H146" s="279"/>
      <c r="I146" s="279"/>
      <c r="J146" s="279"/>
      <c r="K146" s="279"/>
      <c r="L146" s="279"/>
      <c r="M146" s="280"/>
      <c r="N146" s="280"/>
      <c r="O146" s="280"/>
      <c r="P146" s="280"/>
      <c r="Q146" s="280"/>
      <c r="R146" s="280"/>
      <c r="S146" s="280"/>
      <c r="T146" s="280"/>
      <c r="U146" s="280"/>
      <c r="V146" s="280"/>
      <c r="W146" s="280"/>
      <c r="X146" s="28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80"/>
      <c r="AJ146" s="280"/>
      <c r="AK146" s="280"/>
    </row>
    <row r="147" spans="1:37" x14ac:dyDescent="0.25">
      <c r="A147" s="279"/>
      <c r="C147" s="279"/>
      <c r="D147" s="326"/>
      <c r="E147" s="279"/>
      <c r="F147" s="279"/>
      <c r="G147" s="279"/>
      <c r="H147" s="279"/>
      <c r="I147" s="279"/>
      <c r="J147" s="279"/>
      <c r="K147" s="279"/>
      <c r="L147" s="279"/>
      <c r="M147" s="280"/>
      <c r="N147" s="280"/>
      <c r="O147" s="280"/>
      <c r="P147" s="280"/>
      <c r="Q147" s="280"/>
      <c r="R147" s="280"/>
      <c r="S147" s="280"/>
      <c r="T147" s="280"/>
      <c r="U147" s="280"/>
      <c r="V147" s="280"/>
      <c r="W147" s="280"/>
      <c r="X147" s="280"/>
      <c r="Y147" s="280"/>
      <c r="Z147" s="280"/>
      <c r="AA147" s="280"/>
      <c r="AB147" s="280"/>
      <c r="AC147" s="280"/>
      <c r="AD147" s="280"/>
      <c r="AE147" s="280"/>
      <c r="AF147" s="280"/>
      <c r="AG147" s="280"/>
      <c r="AH147" s="280"/>
      <c r="AI147" s="280"/>
      <c r="AJ147" s="280"/>
      <c r="AK147" s="280"/>
    </row>
    <row r="148" spans="1:37" x14ac:dyDescent="0.25">
      <c r="A148" s="279"/>
      <c r="C148" s="279"/>
      <c r="D148" s="326"/>
      <c r="E148" s="279"/>
      <c r="F148" s="279"/>
      <c r="G148" s="279"/>
      <c r="H148" s="279"/>
      <c r="I148" s="279"/>
      <c r="J148" s="279"/>
      <c r="K148" s="279"/>
      <c r="L148" s="279"/>
      <c r="M148" s="280"/>
      <c r="N148" s="280"/>
      <c r="O148" s="280"/>
      <c r="P148" s="280"/>
      <c r="Q148" s="280"/>
      <c r="R148" s="280"/>
      <c r="S148" s="280"/>
      <c r="T148" s="280"/>
      <c r="U148" s="280"/>
      <c r="V148" s="280"/>
      <c r="W148" s="280"/>
      <c r="X148" s="280"/>
      <c r="Y148" s="280"/>
      <c r="Z148" s="280"/>
      <c r="AA148" s="280"/>
      <c r="AB148" s="280"/>
      <c r="AC148" s="280"/>
      <c r="AD148" s="280"/>
      <c r="AE148" s="280"/>
      <c r="AF148" s="280"/>
      <c r="AG148" s="280"/>
      <c r="AH148" s="280"/>
      <c r="AI148" s="280"/>
      <c r="AJ148" s="280"/>
      <c r="AK148" s="280"/>
    </row>
    <row r="149" spans="1:37" x14ac:dyDescent="0.25">
      <c r="A149" s="279"/>
      <c r="C149" s="279"/>
      <c r="D149" s="326"/>
      <c r="E149" s="279"/>
      <c r="F149" s="279"/>
      <c r="G149" s="279"/>
      <c r="H149" s="279"/>
      <c r="I149" s="279"/>
      <c r="J149" s="279"/>
      <c r="K149" s="279"/>
      <c r="L149" s="279"/>
      <c r="M149" s="280"/>
      <c r="N149" s="280"/>
      <c r="O149" s="280"/>
      <c r="P149" s="280"/>
      <c r="Q149" s="280"/>
      <c r="R149" s="280"/>
      <c r="S149" s="280"/>
      <c r="T149" s="280"/>
      <c r="U149" s="280"/>
      <c r="V149" s="280"/>
      <c r="W149" s="280"/>
      <c r="X149" s="280"/>
      <c r="Y149" s="280"/>
      <c r="Z149" s="280"/>
      <c r="AA149" s="280"/>
      <c r="AB149" s="280"/>
      <c r="AC149" s="280"/>
      <c r="AD149" s="280"/>
      <c r="AE149" s="280"/>
      <c r="AF149" s="280"/>
      <c r="AG149" s="280"/>
      <c r="AH149" s="280"/>
      <c r="AI149" s="280"/>
      <c r="AJ149" s="280"/>
      <c r="AK149" s="280"/>
    </row>
    <row r="150" spans="1:37" x14ac:dyDescent="0.25">
      <c r="A150" s="279"/>
      <c r="C150" s="279"/>
      <c r="D150" s="326"/>
      <c r="E150" s="279"/>
      <c r="F150" s="279"/>
      <c r="G150" s="279"/>
      <c r="H150" s="279"/>
      <c r="I150" s="279"/>
      <c r="J150" s="279"/>
      <c r="K150" s="279"/>
      <c r="L150" s="279"/>
      <c r="M150" s="280"/>
      <c r="N150" s="280"/>
      <c r="O150" s="280"/>
      <c r="P150" s="280"/>
      <c r="Q150" s="280"/>
      <c r="R150" s="280"/>
      <c r="S150" s="280"/>
      <c r="T150" s="280"/>
      <c r="U150" s="280"/>
      <c r="V150" s="280"/>
      <c r="W150" s="280"/>
      <c r="X150" s="280"/>
      <c r="Y150" s="280"/>
      <c r="Z150" s="280"/>
      <c r="AA150" s="280"/>
      <c r="AB150" s="280"/>
      <c r="AC150" s="280"/>
      <c r="AD150" s="280"/>
      <c r="AE150" s="280"/>
      <c r="AF150" s="280"/>
      <c r="AG150" s="280"/>
      <c r="AH150" s="280"/>
      <c r="AI150" s="280"/>
      <c r="AJ150" s="280"/>
      <c r="AK150" s="280"/>
    </row>
    <row r="151" spans="1:37" x14ac:dyDescent="0.25">
      <c r="A151" s="279"/>
      <c r="C151" s="279"/>
      <c r="D151" s="326"/>
      <c r="E151" s="279"/>
      <c r="F151" s="279"/>
      <c r="G151" s="279"/>
      <c r="H151" s="279"/>
      <c r="I151" s="279"/>
      <c r="J151" s="279"/>
      <c r="K151" s="279"/>
      <c r="L151" s="279"/>
      <c r="M151" s="280"/>
      <c r="N151" s="280"/>
      <c r="O151" s="280"/>
      <c r="P151" s="280"/>
      <c r="Q151" s="280"/>
      <c r="R151" s="280"/>
      <c r="S151" s="280"/>
      <c r="T151" s="280"/>
      <c r="U151" s="280"/>
      <c r="V151" s="280"/>
      <c r="W151" s="280"/>
      <c r="X151" s="280"/>
      <c r="Y151" s="280"/>
      <c r="Z151" s="280"/>
      <c r="AA151" s="280"/>
      <c r="AB151" s="280"/>
      <c r="AC151" s="280"/>
      <c r="AD151" s="280"/>
      <c r="AE151" s="280"/>
      <c r="AF151" s="280"/>
      <c r="AG151" s="280"/>
      <c r="AH151" s="280"/>
      <c r="AI151" s="280"/>
      <c r="AJ151" s="280"/>
      <c r="AK151" s="280"/>
    </row>
    <row r="152" spans="1:37" x14ac:dyDescent="0.25">
      <c r="A152" s="279"/>
      <c r="C152" s="279"/>
      <c r="D152" s="326"/>
      <c r="E152" s="279"/>
      <c r="F152" s="279"/>
      <c r="G152" s="279"/>
      <c r="H152" s="279"/>
      <c r="I152" s="279"/>
      <c r="J152" s="279"/>
      <c r="K152" s="279"/>
      <c r="L152" s="279"/>
      <c r="M152" s="280"/>
      <c r="N152" s="280"/>
      <c r="O152" s="280"/>
      <c r="P152" s="280"/>
      <c r="Q152" s="280"/>
      <c r="R152" s="280"/>
      <c r="S152" s="280"/>
      <c r="T152" s="280"/>
      <c r="U152" s="280"/>
      <c r="V152" s="280"/>
      <c r="W152" s="280"/>
      <c r="X152" s="28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80"/>
      <c r="AJ152" s="280"/>
      <c r="AK152" s="280"/>
    </row>
    <row r="153" spans="1:37" x14ac:dyDescent="0.25">
      <c r="A153" s="279"/>
      <c r="C153" s="279"/>
      <c r="D153" s="326"/>
      <c r="E153" s="279"/>
      <c r="F153" s="279"/>
      <c r="G153" s="279"/>
      <c r="H153" s="279"/>
      <c r="I153" s="279"/>
      <c r="J153" s="279"/>
      <c r="K153" s="279"/>
      <c r="L153" s="279"/>
      <c r="M153" s="280"/>
      <c r="N153" s="280"/>
      <c r="O153" s="280"/>
      <c r="P153" s="280"/>
      <c r="Q153" s="280"/>
      <c r="R153" s="280"/>
      <c r="S153" s="280"/>
      <c r="T153" s="280"/>
      <c r="U153" s="280"/>
      <c r="V153" s="280"/>
      <c r="W153" s="280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  <c r="AJ153" s="280"/>
      <c r="AK153" s="280"/>
    </row>
    <row r="154" spans="1:37" x14ac:dyDescent="0.25">
      <c r="A154" s="279"/>
      <c r="C154" s="279"/>
      <c r="D154" s="326"/>
      <c r="E154" s="279"/>
      <c r="F154" s="279"/>
      <c r="G154" s="279"/>
      <c r="H154" s="279"/>
      <c r="I154" s="279"/>
      <c r="J154" s="279"/>
      <c r="K154" s="279"/>
      <c r="L154" s="279"/>
      <c r="M154" s="280"/>
      <c r="N154" s="280"/>
      <c r="O154" s="280"/>
      <c r="P154" s="280"/>
      <c r="Q154" s="280"/>
      <c r="R154" s="280"/>
      <c r="S154" s="280"/>
      <c r="T154" s="280"/>
      <c r="U154" s="280"/>
      <c r="V154" s="280"/>
      <c r="W154" s="280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  <c r="AJ154" s="280"/>
      <c r="AK154" s="280"/>
    </row>
    <row r="155" spans="1:37" x14ac:dyDescent="0.25">
      <c r="A155" s="279"/>
      <c r="C155" s="279"/>
      <c r="D155" s="326"/>
      <c r="E155" s="279"/>
      <c r="F155" s="279"/>
      <c r="G155" s="279"/>
      <c r="H155" s="279"/>
      <c r="I155" s="279"/>
      <c r="J155" s="279"/>
      <c r="K155" s="279"/>
      <c r="L155" s="279"/>
      <c r="M155" s="280"/>
      <c r="N155" s="280"/>
      <c r="O155" s="280"/>
      <c r="P155" s="280"/>
      <c r="Q155" s="280"/>
      <c r="R155" s="280"/>
      <c r="S155" s="280"/>
      <c r="T155" s="280"/>
      <c r="U155" s="280"/>
      <c r="V155" s="280"/>
      <c r="W155" s="280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280"/>
    </row>
    <row r="156" spans="1:37" x14ac:dyDescent="0.25">
      <c r="A156" s="279"/>
      <c r="C156" s="279"/>
      <c r="D156" s="326"/>
      <c r="E156" s="279"/>
      <c r="F156" s="279"/>
      <c r="G156" s="279"/>
      <c r="H156" s="279"/>
      <c r="I156" s="279"/>
      <c r="J156" s="279"/>
      <c r="K156" s="279"/>
      <c r="L156" s="279"/>
      <c r="M156" s="280"/>
      <c r="N156" s="280"/>
      <c r="O156" s="280"/>
      <c r="P156" s="280"/>
      <c r="Q156" s="280"/>
      <c r="R156" s="280"/>
      <c r="S156" s="280"/>
      <c r="T156" s="280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  <c r="AJ156" s="280"/>
      <c r="AK156" s="280"/>
    </row>
    <row r="157" spans="1:37" x14ac:dyDescent="0.25">
      <c r="A157" s="279"/>
      <c r="C157" s="279"/>
      <c r="D157" s="326"/>
      <c r="E157" s="279"/>
      <c r="F157" s="279"/>
      <c r="G157" s="279"/>
      <c r="H157" s="279"/>
      <c r="I157" s="279"/>
      <c r="J157" s="279"/>
      <c r="K157" s="279"/>
      <c r="L157" s="279"/>
      <c r="M157" s="280"/>
      <c r="N157" s="280"/>
      <c r="O157" s="280"/>
      <c r="P157" s="280"/>
      <c r="Q157" s="280"/>
      <c r="R157" s="280"/>
      <c r="S157" s="280"/>
      <c r="T157" s="280"/>
      <c r="U157" s="280"/>
      <c r="V157" s="280"/>
      <c r="W157" s="280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  <c r="AJ157" s="280"/>
      <c r="AK157" s="280"/>
    </row>
    <row r="158" spans="1:37" x14ac:dyDescent="0.25">
      <c r="E158" s="279"/>
      <c r="F158" s="279"/>
      <c r="G158" s="279"/>
      <c r="H158" s="279"/>
      <c r="I158" s="279"/>
      <c r="J158" s="279"/>
      <c r="K158" s="279"/>
      <c r="L158" s="279"/>
      <c r="M158" s="280"/>
      <c r="N158" s="280"/>
      <c r="O158" s="280"/>
      <c r="P158" s="280"/>
      <c r="Q158" s="280"/>
      <c r="R158" s="280"/>
      <c r="S158" s="280"/>
      <c r="T158" s="280"/>
      <c r="U158" s="280"/>
      <c r="V158" s="280"/>
      <c r="W158" s="280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  <c r="AJ158" s="280"/>
      <c r="AK158" s="280"/>
    </row>
    <row r="159" spans="1:37" x14ac:dyDescent="0.25">
      <c r="E159" s="279"/>
      <c r="F159" s="279"/>
      <c r="G159" s="279"/>
      <c r="H159" s="279"/>
      <c r="I159" s="279"/>
      <c r="J159" s="279"/>
      <c r="K159" s="279"/>
      <c r="L159" s="279"/>
      <c r="M159" s="280"/>
      <c r="N159" s="280"/>
      <c r="O159" s="280"/>
      <c r="P159" s="280"/>
      <c r="Q159" s="280"/>
      <c r="R159" s="280"/>
      <c r="S159" s="280"/>
      <c r="T159" s="280"/>
      <c r="U159" s="280"/>
      <c r="V159" s="280"/>
      <c r="W159" s="280"/>
      <c r="X159" s="280"/>
      <c r="Y159" s="280"/>
      <c r="Z159" s="280"/>
      <c r="AA159" s="280"/>
      <c r="AB159" s="280"/>
      <c r="AC159" s="280"/>
      <c r="AD159" s="280"/>
      <c r="AE159" s="280"/>
      <c r="AF159" s="280"/>
      <c r="AG159" s="280"/>
      <c r="AH159" s="280"/>
      <c r="AI159" s="280"/>
      <c r="AJ159" s="280"/>
      <c r="AK159" s="280"/>
    </row>
    <row r="160" spans="1:37" x14ac:dyDescent="0.25">
      <c r="E160" s="279"/>
      <c r="F160" s="279"/>
      <c r="G160" s="279"/>
      <c r="H160" s="279"/>
      <c r="I160" s="279"/>
      <c r="J160" s="279"/>
      <c r="K160" s="279"/>
      <c r="L160" s="279"/>
      <c r="M160" s="280"/>
      <c r="N160" s="280"/>
      <c r="O160" s="280"/>
      <c r="P160" s="280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80"/>
      <c r="AH160" s="280"/>
      <c r="AI160" s="280"/>
      <c r="AJ160" s="280"/>
      <c r="AK160" s="280"/>
    </row>
    <row r="161" spans="5:37" x14ac:dyDescent="0.25">
      <c r="E161" s="279"/>
      <c r="F161" s="279"/>
      <c r="G161" s="279"/>
      <c r="H161" s="279"/>
      <c r="I161" s="279"/>
      <c r="J161" s="279"/>
      <c r="K161" s="279"/>
      <c r="L161" s="279"/>
      <c r="M161" s="280"/>
      <c r="N161" s="280"/>
      <c r="O161" s="280"/>
      <c r="P161" s="280"/>
      <c r="Q161" s="280"/>
      <c r="R161" s="280"/>
      <c r="S161" s="280"/>
      <c r="T161" s="280"/>
      <c r="U161" s="280"/>
      <c r="V161" s="280"/>
      <c r="W161" s="280"/>
      <c r="X161" s="280"/>
      <c r="Y161" s="280"/>
      <c r="Z161" s="280"/>
      <c r="AA161" s="280"/>
      <c r="AB161" s="280"/>
      <c r="AC161" s="280"/>
      <c r="AD161" s="280"/>
      <c r="AE161" s="280"/>
      <c r="AF161" s="280"/>
      <c r="AG161" s="280"/>
      <c r="AH161" s="280"/>
      <c r="AI161" s="280"/>
      <c r="AJ161" s="280"/>
      <c r="AK161" s="280"/>
    </row>
    <row r="162" spans="5:37" x14ac:dyDescent="0.25">
      <c r="E162" s="279"/>
      <c r="F162" s="279"/>
      <c r="G162" s="279"/>
      <c r="H162" s="279"/>
      <c r="I162" s="279"/>
      <c r="J162" s="279"/>
      <c r="K162" s="279"/>
      <c r="L162" s="279"/>
      <c r="M162" s="280"/>
      <c r="N162" s="280"/>
      <c r="O162" s="280"/>
      <c r="P162" s="280"/>
      <c r="Q162" s="280"/>
      <c r="R162" s="280"/>
      <c r="S162" s="280"/>
      <c r="T162" s="280"/>
      <c r="U162" s="280"/>
      <c r="V162" s="280"/>
      <c r="W162" s="280"/>
      <c r="X162" s="280"/>
      <c r="Y162" s="280"/>
      <c r="Z162" s="280"/>
      <c r="AA162" s="280"/>
      <c r="AB162" s="280"/>
      <c r="AC162" s="280"/>
      <c r="AD162" s="280"/>
      <c r="AE162" s="280"/>
      <c r="AF162" s="280"/>
      <c r="AG162" s="280"/>
      <c r="AH162" s="280"/>
      <c r="AI162" s="280"/>
      <c r="AJ162" s="280"/>
      <c r="AK162" s="280"/>
    </row>
    <row r="163" spans="5:37" x14ac:dyDescent="0.25">
      <c r="E163" s="279"/>
      <c r="F163" s="279"/>
      <c r="G163" s="279"/>
      <c r="H163" s="279"/>
      <c r="I163" s="279"/>
      <c r="J163" s="279"/>
      <c r="K163" s="279"/>
      <c r="L163" s="279"/>
      <c r="M163" s="280"/>
      <c r="N163" s="280"/>
      <c r="O163" s="280"/>
      <c r="P163" s="280"/>
      <c r="Q163" s="280"/>
      <c r="R163" s="280"/>
      <c r="S163" s="280"/>
      <c r="T163" s="280"/>
      <c r="U163" s="280"/>
      <c r="V163" s="280"/>
      <c r="W163" s="280"/>
      <c r="X163" s="280"/>
      <c r="Y163" s="280"/>
      <c r="Z163" s="280"/>
      <c r="AA163" s="280"/>
      <c r="AB163" s="280"/>
      <c r="AC163" s="280"/>
      <c r="AD163" s="280"/>
      <c r="AE163" s="280"/>
      <c r="AF163" s="280"/>
      <c r="AG163" s="280"/>
      <c r="AH163" s="280"/>
      <c r="AI163" s="280"/>
      <c r="AJ163" s="280"/>
      <c r="AK163" s="280"/>
    </row>
    <row r="164" spans="5:37" x14ac:dyDescent="0.25">
      <c r="E164" s="279"/>
      <c r="F164" s="279"/>
      <c r="G164" s="279"/>
      <c r="H164" s="279"/>
      <c r="I164" s="279"/>
      <c r="J164" s="279"/>
      <c r="K164" s="279"/>
      <c r="L164" s="279"/>
      <c r="M164" s="280"/>
      <c r="N164" s="280"/>
      <c r="O164" s="280"/>
      <c r="P164" s="280"/>
      <c r="Q164" s="280"/>
      <c r="R164" s="280"/>
      <c r="S164" s="280"/>
      <c r="T164" s="280"/>
      <c r="U164" s="280"/>
      <c r="V164" s="280"/>
      <c r="W164" s="280"/>
      <c r="X164" s="280"/>
      <c r="Y164" s="280"/>
      <c r="Z164" s="280"/>
      <c r="AA164" s="280"/>
      <c r="AB164" s="280"/>
      <c r="AC164" s="280"/>
      <c r="AD164" s="280"/>
      <c r="AE164" s="280"/>
      <c r="AF164" s="280"/>
      <c r="AG164" s="280"/>
      <c r="AH164" s="280"/>
      <c r="AI164" s="280"/>
      <c r="AJ164" s="280"/>
      <c r="AK164" s="280"/>
    </row>
    <row r="165" spans="5:37" x14ac:dyDescent="0.25">
      <c r="E165" s="279"/>
      <c r="F165" s="279"/>
      <c r="G165" s="279"/>
      <c r="H165" s="279"/>
      <c r="I165" s="279"/>
      <c r="J165" s="279"/>
      <c r="K165" s="279"/>
      <c r="L165" s="279"/>
      <c r="M165" s="280"/>
      <c r="N165" s="280"/>
      <c r="O165" s="280"/>
      <c r="P165" s="280"/>
      <c r="Q165" s="280"/>
      <c r="R165" s="280"/>
      <c r="S165" s="280"/>
      <c r="T165" s="280"/>
      <c r="U165" s="280"/>
      <c r="V165" s="280"/>
      <c r="W165" s="280"/>
      <c r="X165" s="280"/>
      <c r="Y165" s="280"/>
      <c r="Z165" s="280"/>
      <c r="AA165" s="280"/>
      <c r="AB165" s="280"/>
      <c r="AC165" s="280"/>
      <c r="AD165" s="280"/>
      <c r="AE165" s="280"/>
      <c r="AF165" s="280"/>
      <c r="AG165" s="280"/>
      <c r="AH165" s="280"/>
      <c r="AI165" s="280"/>
      <c r="AJ165" s="280"/>
      <c r="AK165" s="280"/>
    </row>
    <row r="166" spans="5:37" x14ac:dyDescent="0.25">
      <c r="E166" s="279"/>
      <c r="F166" s="279"/>
      <c r="G166" s="279"/>
      <c r="H166" s="279"/>
      <c r="I166" s="279"/>
      <c r="J166" s="279"/>
      <c r="K166" s="279"/>
      <c r="L166" s="279"/>
      <c r="M166" s="280"/>
      <c r="N166" s="280"/>
      <c r="O166" s="280"/>
      <c r="P166" s="280"/>
      <c r="Q166" s="280"/>
      <c r="R166" s="280"/>
      <c r="S166" s="280"/>
      <c r="T166" s="280"/>
      <c r="U166" s="280"/>
      <c r="V166" s="280"/>
      <c r="W166" s="280"/>
      <c r="X166" s="280"/>
      <c r="Y166" s="280"/>
      <c r="Z166" s="280"/>
      <c r="AA166" s="280"/>
      <c r="AB166" s="280"/>
      <c r="AC166" s="280"/>
      <c r="AD166" s="280"/>
      <c r="AE166" s="280"/>
      <c r="AF166" s="280"/>
      <c r="AG166" s="280"/>
      <c r="AH166" s="280"/>
      <c r="AI166" s="280"/>
      <c r="AJ166" s="280"/>
      <c r="AK166" s="280"/>
    </row>
    <row r="167" spans="5:37" x14ac:dyDescent="0.25">
      <c r="E167" s="279"/>
      <c r="F167" s="279"/>
      <c r="G167" s="279"/>
      <c r="H167" s="279"/>
      <c r="I167" s="279"/>
      <c r="J167" s="279"/>
      <c r="K167" s="279"/>
      <c r="L167" s="279"/>
      <c r="M167" s="280"/>
      <c r="N167" s="280"/>
      <c r="O167" s="280"/>
      <c r="P167" s="280"/>
      <c r="Q167" s="280"/>
      <c r="R167" s="280"/>
      <c r="S167" s="280"/>
      <c r="T167" s="280"/>
      <c r="U167" s="280"/>
      <c r="V167" s="280"/>
      <c r="W167" s="280"/>
      <c r="X167" s="280"/>
      <c r="Y167" s="280"/>
      <c r="Z167" s="280"/>
      <c r="AA167" s="280"/>
      <c r="AB167" s="280"/>
      <c r="AC167" s="280"/>
      <c r="AD167" s="280"/>
      <c r="AE167" s="280"/>
      <c r="AF167" s="280"/>
      <c r="AG167" s="280"/>
      <c r="AH167" s="280"/>
      <c r="AI167" s="280"/>
      <c r="AJ167" s="280"/>
      <c r="AK167" s="280"/>
    </row>
    <row r="168" spans="5:37" x14ac:dyDescent="0.25">
      <c r="E168" s="279"/>
      <c r="F168" s="279"/>
      <c r="G168" s="279"/>
      <c r="H168" s="279"/>
      <c r="I168" s="279"/>
      <c r="J168" s="279"/>
      <c r="K168" s="279"/>
      <c r="L168" s="279"/>
      <c r="M168" s="280"/>
      <c r="N168" s="280"/>
      <c r="O168" s="280"/>
      <c r="P168" s="280"/>
      <c r="Q168" s="280"/>
      <c r="R168" s="280"/>
      <c r="S168" s="280"/>
      <c r="T168" s="280"/>
      <c r="U168" s="280"/>
      <c r="V168" s="280"/>
      <c r="W168" s="280"/>
      <c r="X168" s="280"/>
      <c r="Y168" s="280"/>
      <c r="Z168" s="280"/>
      <c r="AA168" s="280"/>
      <c r="AB168" s="280"/>
      <c r="AC168" s="280"/>
      <c r="AD168" s="280"/>
      <c r="AE168" s="280"/>
      <c r="AF168" s="280"/>
      <c r="AG168" s="280"/>
      <c r="AH168" s="280"/>
      <c r="AI168" s="280"/>
      <c r="AJ168" s="280"/>
      <c r="AK168" s="280"/>
    </row>
    <row r="169" spans="5:37" x14ac:dyDescent="0.25">
      <c r="E169" s="279"/>
      <c r="F169" s="279"/>
      <c r="G169" s="279"/>
      <c r="H169" s="279"/>
      <c r="I169" s="279"/>
      <c r="J169" s="279"/>
      <c r="K169" s="279"/>
      <c r="L169" s="279"/>
      <c r="M169" s="280"/>
      <c r="N169" s="280"/>
      <c r="O169" s="280"/>
      <c r="P169" s="280"/>
      <c r="Q169" s="280"/>
      <c r="R169" s="280"/>
      <c r="S169" s="280"/>
      <c r="T169" s="280"/>
      <c r="U169" s="280"/>
      <c r="V169" s="280"/>
      <c r="W169" s="280"/>
      <c r="X169" s="280"/>
      <c r="Y169" s="280"/>
      <c r="Z169" s="280"/>
      <c r="AA169" s="280"/>
      <c r="AB169" s="280"/>
      <c r="AC169" s="280"/>
      <c r="AD169" s="280"/>
      <c r="AE169" s="280"/>
      <c r="AF169" s="280"/>
      <c r="AG169" s="280"/>
      <c r="AH169" s="280"/>
      <c r="AI169" s="280"/>
      <c r="AJ169" s="280"/>
      <c r="AK169" s="280"/>
    </row>
    <row r="170" spans="5:37" x14ac:dyDescent="0.25">
      <c r="E170" s="279"/>
      <c r="F170" s="279"/>
      <c r="G170" s="279"/>
      <c r="H170" s="279"/>
      <c r="I170" s="279"/>
      <c r="J170" s="279"/>
      <c r="K170" s="279"/>
      <c r="L170" s="279"/>
      <c r="M170" s="280"/>
      <c r="N170" s="280"/>
      <c r="O170" s="280"/>
      <c r="P170" s="280"/>
      <c r="Q170" s="280"/>
      <c r="R170" s="280"/>
      <c r="S170" s="280"/>
      <c r="T170" s="280"/>
      <c r="U170" s="280"/>
      <c r="V170" s="280"/>
      <c r="W170" s="280"/>
      <c r="X170" s="280"/>
      <c r="Y170" s="280"/>
      <c r="Z170" s="280"/>
      <c r="AA170" s="280"/>
      <c r="AB170" s="280"/>
      <c r="AC170" s="280"/>
      <c r="AD170" s="280"/>
      <c r="AE170" s="280"/>
      <c r="AF170" s="280"/>
      <c r="AG170" s="280"/>
      <c r="AH170" s="280"/>
      <c r="AI170" s="280"/>
      <c r="AJ170" s="280"/>
      <c r="AK170" s="280"/>
    </row>
    <row r="171" spans="5:37" x14ac:dyDescent="0.25">
      <c r="E171" s="279"/>
      <c r="F171" s="279"/>
      <c r="G171" s="279"/>
      <c r="H171" s="279"/>
      <c r="I171" s="279"/>
      <c r="J171" s="279"/>
      <c r="K171" s="279"/>
      <c r="L171" s="279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/>
      <c r="AD171" s="280"/>
      <c r="AE171" s="280"/>
      <c r="AF171" s="280"/>
      <c r="AG171" s="280"/>
      <c r="AH171" s="280"/>
      <c r="AI171" s="280"/>
      <c r="AJ171" s="280"/>
      <c r="AK171" s="280"/>
    </row>
    <row r="172" spans="5:37" x14ac:dyDescent="0.25">
      <c r="E172" s="279"/>
      <c r="F172" s="279"/>
      <c r="G172" s="279"/>
      <c r="H172" s="279"/>
      <c r="I172" s="279"/>
      <c r="J172" s="279"/>
      <c r="K172" s="279"/>
      <c r="L172" s="279"/>
      <c r="M172" s="280"/>
      <c r="N172" s="280"/>
      <c r="O172" s="280"/>
      <c r="P172" s="280"/>
      <c r="Q172" s="280"/>
      <c r="R172" s="280"/>
      <c r="S172" s="280"/>
      <c r="T172" s="280"/>
      <c r="U172" s="280"/>
      <c r="V172" s="280"/>
      <c r="W172" s="280"/>
      <c r="X172" s="280"/>
      <c r="Y172" s="280"/>
      <c r="Z172" s="280"/>
      <c r="AA172" s="280"/>
      <c r="AB172" s="280"/>
      <c r="AC172" s="280"/>
      <c r="AD172" s="280"/>
      <c r="AE172" s="280"/>
      <c r="AF172" s="280"/>
      <c r="AG172" s="280"/>
      <c r="AH172" s="280"/>
      <c r="AI172" s="280"/>
      <c r="AJ172" s="280"/>
      <c r="AK172" s="280"/>
    </row>
    <row r="173" spans="5:37" x14ac:dyDescent="0.25">
      <c r="E173" s="279"/>
      <c r="F173" s="279"/>
      <c r="G173" s="279"/>
      <c r="H173" s="279"/>
      <c r="I173" s="279"/>
      <c r="J173" s="279"/>
      <c r="K173" s="279"/>
      <c r="L173" s="279"/>
      <c r="M173" s="280"/>
      <c r="N173" s="280"/>
      <c r="O173" s="280"/>
      <c r="P173" s="280"/>
      <c r="Q173" s="280"/>
      <c r="R173" s="280"/>
      <c r="S173" s="280"/>
      <c r="T173" s="280"/>
      <c r="U173" s="280"/>
      <c r="V173" s="280"/>
      <c r="W173" s="280"/>
      <c r="X173" s="280"/>
      <c r="Y173" s="280"/>
      <c r="Z173" s="280"/>
      <c r="AA173" s="280"/>
      <c r="AB173" s="280"/>
      <c r="AC173" s="280"/>
      <c r="AD173" s="280"/>
      <c r="AE173" s="280"/>
      <c r="AF173" s="280"/>
      <c r="AG173" s="280"/>
      <c r="AH173" s="280"/>
      <c r="AI173" s="280"/>
      <c r="AJ173" s="280"/>
      <c r="AK173" s="280"/>
    </row>
    <row r="174" spans="5:37" x14ac:dyDescent="0.25">
      <c r="E174" s="279"/>
      <c r="F174" s="279"/>
      <c r="G174" s="279"/>
      <c r="H174" s="279"/>
      <c r="I174" s="279"/>
      <c r="J174" s="279"/>
      <c r="K174" s="279"/>
      <c r="L174" s="279"/>
      <c r="M174" s="280"/>
      <c r="N174" s="280"/>
      <c r="O174" s="280"/>
      <c r="P174" s="280"/>
      <c r="Q174" s="280"/>
      <c r="R174" s="280"/>
      <c r="S174" s="280"/>
      <c r="T174" s="280"/>
      <c r="U174" s="280"/>
      <c r="V174" s="280"/>
      <c r="W174" s="280"/>
      <c r="X174" s="280"/>
      <c r="Y174" s="280"/>
      <c r="Z174" s="280"/>
      <c r="AA174" s="280"/>
      <c r="AB174" s="280"/>
      <c r="AC174" s="280"/>
      <c r="AD174" s="280"/>
      <c r="AE174" s="280"/>
      <c r="AF174" s="280"/>
      <c r="AG174" s="280"/>
      <c r="AH174" s="280"/>
      <c r="AI174" s="280"/>
      <c r="AJ174" s="280"/>
      <c r="AK174" s="280"/>
    </row>
    <row r="175" spans="5:37" x14ac:dyDescent="0.25">
      <c r="E175" s="279"/>
      <c r="F175" s="279"/>
      <c r="G175" s="279"/>
      <c r="H175" s="279"/>
      <c r="I175" s="279"/>
      <c r="J175" s="279"/>
      <c r="K175" s="279"/>
      <c r="L175" s="279"/>
      <c r="M175" s="280"/>
      <c r="N175" s="280"/>
      <c r="O175" s="280"/>
      <c r="P175" s="280"/>
      <c r="Q175" s="280"/>
      <c r="R175" s="280"/>
      <c r="S175" s="280"/>
      <c r="T175" s="280"/>
      <c r="U175" s="280"/>
      <c r="V175" s="280"/>
      <c r="W175" s="280"/>
      <c r="X175" s="280"/>
      <c r="Y175" s="280"/>
      <c r="Z175" s="280"/>
      <c r="AA175" s="280"/>
      <c r="AB175" s="280"/>
      <c r="AC175" s="280"/>
      <c r="AD175" s="280"/>
      <c r="AE175" s="280"/>
      <c r="AF175" s="280"/>
      <c r="AG175" s="280"/>
      <c r="AH175" s="280"/>
      <c r="AI175" s="280"/>
      <c r="AJ175" s="280"/>
      <c r="AK175" s="280"/>
    </row>
    <row r="176" spans="5:37" x14ac:dyDescent="0.25">
      <c r="E176" s="279"/>
      <c r="F176" s="279"/>
      <c r="G176" s="279"/>
      <c r="H176" s="279"/>
      <c r="I176" s="279"/>
      <c r="J176" s="279"/>
      <c r="K176" s="279"/>
      <c r="L176" s="279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80"/>
      <c r="AE176" s="280"/>
      <c r="AF176" s="280"/>
      <c r="AG176" s="280"/>
      <c r="AH176" s="280"/>
      <c r="AI176" s="280"/>
      <c r="AJ176" s="280"/>
      <c r="AK176" s="280"/>
    </row>
    <row r="177" spans="5:37" x14ac:dyDescent="0.25">
      <c r="E177" s="279"/>
      <c r="F177" s="279"/>
      <c r="G177" s="279"/>
      <c r="H177" s="279"/>
      <c r="I177" s="279"/>
      <c r="J177" s="279"/>
      <c r="K177" s="279"/>
      <c r="L177" s="279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80"/>
      <c r="AE177" s="280"/>
      <c r="AF177" s="280"/>
      <c r="AG177" s="280"/>
      <c r="AH177" s="280"/>
      <c r="AI177" s="280"/>
      <c r="AJ177" s="280"/>
      <c r="AK177" s="280"/>
    </row>
    <row r="178" spans="5:37" x14ac:dyDescent="0.25">
      <c r="E178" s="279"/>
      <c r="F178" s="279"/>
      <c r="G178" s="279"/>
      <c r="H178" s="279"/>
      <c r="I178" s="279"/>
      <c r="J178" s="279"/>
      <c r="K178" s="279"/>
      <c r="L178" s="279"/>
      <c r="M178" s="280"/>
      <c r="N178" s="280"/>
      <c r="O178" s="280"/>
      <c r="P178" s="280"/>
      <c r="Q178" s="280"/>
      <c r="R178" s="280"/>
      <c r="S178" s="280"/>
      <c r="T178" s="280"/>
      <c r="U178" s="280"/>
      <c r="V178" s="280"/>
      <c r="W178" s="280"/>
      <c r="X178" s="280"/>
      <c r="Y178" s="280"/>
      <c r="Z178" s="280"/>
      <c r="AA178" s="280"/>
      <c r="AB178" s="280"/>
      <c r="AC178" s="280"/>
      <c r="AD178" s="280"/>
      <c r="AE178" s="280"/>
      <c r="AF178" s="280"/>
      <c r="AG178" s="280"/>
      <c r="AH178" s="280"/>
      <c r="AI178" s="280"/>
      <c r="AJ178" s="280"/>
      <c r="AK178" s="280"/>
    </row>
    <row r="179" spans="5:37" x14ac:dyDescent="0.25">
      <c r="E179" s="279"/>
      <c r="F179" s="279"/>
      <c r="G179" s="279"/>
      <c r="H179" s="279"/>
      <c r="I179" s="279"/>
      <c r="J179" s="279"/>
      <c r="K179" s="279"/>
      <c r="L179" s="279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  <c r="W179" s="280"/>
      <c r="X179" s="280"/>
      <c r="Y179" s="280"/>
      <c r="Z179" s="280"/>
      <c r="AA179" s="280"/>
      <c r="AB179" s="280"/>
      <c r="AC179" s="280"/>
      <c r="AD179" s="280"/>
      <c r="AE179" s="280"/>
      <c r="AF179" s="280"/>
      <c r="AG179" s="280"/>
      <c r="AH179" s="280"/>
      <c r="AI179" s="280"/>
      <c r="AJ179" s="280"/>
      <c r="AK179" s="280"/>
    </row>
    <row r="180" spans="5:37" x14ac:dyDescent="0.25">
      <c r="E180" s="279"/>
      <c r="F180" s="279"/>
      <c r="G180" s="279"/>
      <c r="H180" s="279"/>
      <c r="I180" s="279"/>
      <c r="J180" s="279"/>
      <c r="K180" s="279"/>
      <c r="L180" s="279"/>
      <c r="M180" s="280"/>
      <c r="N180" s="280"/>
      <c r="O180" s="280"/>
      <c r="P180" s="280"/>
      <c r="Q180" s="280"/>
      <c r="R180" s="280"/>
      <c r="S180" s="280"/>
      <c r="T180" s="280"/>
      <c r="U180" s="280"/>
      <c r="V180" s="280"/>
      <c r="W180" s="280"/>
      <c r="X180" s="280"/>
      <c r="Y180" s="280"/>
      <c r="Z180" s="280"/>
      <c r="AA180" s="280"/>
      <c r="AB180" s="280"/>
      <c r="AC180" s="280"/>
      <c r="AD180" s="280"/>
      <c r="AE180" s="280"/>
      <c r="AF180" s="280"/>
      <c r="AG180" s="280"/>
      <c r="AH180" s="280"/>
      <c r="AI180" s="280"/>
      <c r="AJ180" s="280"/>
      <c r="AK180" s="280"/>
    </row>
    <row r="181" spans="5:37" x14ac:dyDescent="0.25">
      <c r="E181" s="279"/>
      <c r="F181" s="279"/>
      <c r="G181" s="279"/>
      <c r="H181" s="279"/>
      <c r="I181" s="279"/>
      <c r="J181" s="279"/>
      <c r="K181" s="279"/>
      <c r="L181" s="279"/>
      <c r="M181" s="280"/>
      <c r="N181" s="280"/>
      <c r="O181" s="280"/>
      <c r="P181" s="280"/>
      <c r="Q181" s="280"/>
      <c r="R181" s="280"/>
      <c r="S181" s="280"/>
      <c r="T181" s="280"/>
      <c r="U181" s="280"/>
      <c r="V181" s="280"/>
      <c r="W181" s="280"/>
      <c r="X181" s="280"/>
      <c r="Y181" s="280"/>
      <c r="Z181" s="280"/>
      <c r="AA181" s="280"/>
      <c r="AB181" s="280"/>
      <c r="AC181" s="280"/>
      <c r="AD181" s="280"/>
      <c r="AE181" s="280"/>
      <c r="AF181" s="280"/>
      <c r="AG181" s="280"/>
      <c r="AH181" s="280"/>
      <c r="AI181" s="280"/>
      <c r="AJ181" s="280"/>
      <c r="AK181" s="280"/>
    </row>
    <row r="182" spans="5:37" x14ac:dyDescent="0.25">
      <c r="E182" s="279"/>
      <c r="F182" s="279"/>
      <c r="G182" s="279"/>
      <c r="H182" s="279"/>
      <c r="I182" s="279"/>
      <c r="J182" s="279"/>
      <c r="K182" s="279"/>
      <c r="L182" s="279"/>
      <c r="M182" s="280"/>
      <c r="N182" s="280"/>
      <c r="O182" s="280"/>
      <c r="P182" s="280"/>
      <c r="Q182" s="280"/>
      <c r="R182" s="280"/>
      <c r="S182" s="280"/>
      <c r="T182" s="280"/>
      <c r="U182" s="280"/>
      <c r="V182" s="280"/>
      <c r="W182" s="280"/>
      <c r="X182" s="280"/>
      <c r="Y182" s="280"/>
      <c r="Z182" s="280"/>
      <c r="AA182" s="280"/>
      <c r="AB182" s="280"/>
      <c r="AC182" s="280"/>
      <c r="AD182" s="280"/>
      <c r="AE182" s="280"/>
      <c r="AF182" s="280"/>
      <c r="AG182" s="280"/>
      <c r="AH182" s="280"/>
      <c r="AI182" s="280"/>
      <c r="AJ182" s="280"/>
      <c r="AK182" s="280"/>
    </row>
    <row r="183" spans="5:37" x14ac:dyDescent="0.25">
      <c r="E183" s="279"/>
      <c r="F183" s="279"/>
      <c r="G183" s="279"/>
      <c r="H183" s="279"/>
      <c r="I183" s="279"/>
      <c r="J183" s="279"/>
      <c r="K183" s="279"/>
      <c r="L183" s="279"/>
      <c r="M183" s="280"/>
      <c r="N183" s="280"/>
      <c r="O183" s="280"/>
      <c r="P183" s="280"/>
      <c r="Q183" s="280"/>
      <c r="R183" s="280"/>
      <c r="S183" s="280"/>
      <c r="T183" s="280"/>
      <c r="U183" s="280"/>
      <c r="V183" s="280"/>
      <c r="W183" s="280"/>
      <c r="X183" s="280"/>
      <c r="Y183" s="280"/>
      <c r="Z183" s="280"/>
      <c r="AA183" s="280"/>
      <c r="AB183" s="280"/>
      <c r="AC183" s="280"/>
      <c r="AD183" s="280"/>
      <c r="AE183" s="280"/>
      <c r="AF183" s="280"/>
      <c r="AG183" s="280"/>
      <c r="AH183" s="280"/>
      <c r="AI183" s="280"/>
      <c r="AJ183" s="280"/>
      <c r="AK183" s="280"/>
    </row>
    <row r="184" spans="5:37" x14ac:dyDescent="0.25">
      <c r="E184" s="279"/>
      <c r="F184" s="279"/>
      <c r="G184" s="279"/>
      <c r="H184" s="279"/>
      <c r="I184" s="279"/>
      <c r="J184" s="279"/>
      <c r="K184" s="279"/>
      <c r="L184" s="279"/>
      <c r="M184" s="280"/>
      <c r="N184" s="280"/>
      <c r="O184" s="280"/>
      <c r="P184" s="280"/>
      <c r="Q184" s="280"/>
      <c r="R184" s="280"/>
      <c r="S184" s="280"/>
      <c r="T184" s="280"/>
      <c r="U184" s="280"/>
      <c r="V184" s="280"/>
      <c r="W184" s="280"/>
      <c r="X184" s="280"/>
      <c r="Y184" s="280"/>
      <c r="Z184" s="280"/>
      <c r="AA184" s="280"/>
      <c r="AB184" s="280"/>
      <c r="AC184" s="280"/>
      <c r="AD184" s="280"/>
      <c r="AE184" s="280"/>
      <c r="AF184" s="280"/>
      <c r="AG184" s="280"/>
      <c r="AH184" s="280"/>
      <c r="AI184" s="280"/>
      <c r="AJ184" s="280"/>
      <c r="AK184" s="280"/>
    </row>
    <row r="185" spans="5:37" x14ac:dyDescent="0.25">
      <c r="E185" s="279"/>
      <c r="F185" s="279"/>
      <c r="G185" s="279"/>
      <c r="H185" s="279"/>
      <c r="I185" s="279"/>
      <c r="J185" s="279"/>
      <c r="K185" s="279"/>
      <c r="L185" s="279"/>
      <c r="M185" s="280"/>
      <c r="N185" s="280"/>
      <c r="O185" s="280"/>
      <c r="P185" s="280"/>
      <c r="Q185" s="280"/>
      <c r="R185" s="280"/>
      <c r="S185" s="280"/>
      <c r="T185" s="280"/>
      <c r="U185" s="280"/>
      <c r="V185" s="280"/>
      <c r="W185" s="280"/>
      <c r="X185" s="280"/>
      <c r="Y185" s="280"/>
      <c r="Z185" s="280"/>
      <c r="AA185" s="280"/>
      <c r="AB185" s="280"/>
      <c r="AC185" s="280"/>
      <c r="AD185" s="280"/>
      <c r="AE185" s="280"/>
      <c r="AF185" s="280"/>
      <c r="AG185" s="280"/>
      <c r="AH185" s="280"/>
      <c r="AI185" s="280"/>
      <c r="AJ185" s="280"/>
      <c r="AK185" s="280"/>
    </row>
    <row r="186" spans="5:37" x14ac:dyDescent="0.25">
      <c r="E186" s="279"/>
      <c r="F186" s="279"/>
      <c r="G186" s="279"/>
      <c r="H186" s="279"/>
      <c r="I186" s="279"/>
      <c r="J186" s="279"/>
      <c r="K186" s="279"/>
      <c r="L186" s="279"/>
      <c r="M186" s="280"/>
      <c r="N186" s="280"/>
      <c r="O186" s="280"/>
      <c r="P186" s="280"/>
      <c r="Q186" s="280"/>
      <c r="R186" s="280"/>
      <c r="S186" s="280"/>
      <c r="T186" s="280"/>
      <c r="U186" s="280"/>
      <c r="V186" s="280"/>
      <c r="W186" s="280"/>
      <c r="X186" s="280"/>
      <c r="Y186" s="280"/>
      <c r="Z186" s="280"/>
      <c r="AA186" s="280"/>
      <c r="AB186" s="280"/>
      <c r="AC186" s="280"/>
      <c r="AD186" s="280"/>
      <c r="AE186" s="280"/>
      <c r="AF186" s="280"/>
      <c r="AG186" s="280"/>
      <c r="AH186" s="280"/>
      <c r="AI186" s="280"/>
      <c r="AJ186" s="280"/>
      <c r="AK186" s="280"/>
    </row>
    <row r="187" spans="5:37" x14ac:dyDescent="0.25">
      <c r="E187" s="279"/>
      <c r="F187" s="279"/>
      <c r="G187" s="279"/>
      <c r="H187" s="279"/>
      <c r="I187" s="279"/>
      <c r="J187" s="279"/>
      <c r="K187" s="279"/>
      <c r="L187" s="279"/>
      <c r="M187" s="280"/>
      <c r="N187" s="280"/>
      <c r="O187" s="280"/>
      <c r="P187" s="280"/>
      <c r="Q187" s="280"/>
      <c r="R187" s="280"/>
      <c r="S187" s="280"/>
      <c r="T187" s="280"/>
      <c r="U187" s="280"/>
      <c r="V187" s="280"/>
      <c r="W187" s="280"/>
      <c r="X187" s="280"/>
      <c r="Y187" s="280"/>
      <c r="Z187" s="280"/>
      <c r="AA187" s="280"/>
      <c r="AB187" s="280"/>
      <c r="AC187" s="280"/>
      <c r="AD187" s="280"/>
      <c r="AE187" s="280"/>
      <c r="AF187" s="280"/>
      <c r="AG187" s="280"/>
      <c r="AH187" s="280"/>
      <c r="AI187" s="280"/>
      <c r="AJ187" s="280"/>
      <c r="AK187" s="280"/>
    </row>
    <row r="188" spans="5:37" x14ac:dyDescent="0.25">
      <c r="E188" s="279"/>
      <c r="F188" s="279"/>
      <c r="G188" s="279"/>
      <c r="H188" s="279"/>
      <c r="I188" s="279"/>
      <c r="J188" s="279"/>
      <c r="K188" s="279"/>
      <c r="L188" s="279"/>
    </row>
    <row r="189" spans="5:37" x14ac:dyDescent="0.25">
      <c r="E189" s="279"/>
      <c r="F189" s="279"/>
      <c r="G189" s="279"/>
      <c r="H189" s="279"/>
      <c r="I189" s="279"/>
      <c r="J189" s="279"/>
      <c r="K189" s="279"/>
      <c r="L189" s="279"/>
    </row>
    <row r="190" spans="5:37" x14ac:dyDescent="0.25">
      <c r="E190" s="279"/>
      <c r="F190" s="279"/>
      <c r="G190" s="279"/>
      <c r="H190" s="279"/>
      <c r="I190" s="279"/>
      <c r="J190" s="279"/>
      <c r="K190" s="279"/>
      <c r="L190" s="279"/>
    </row>
    <row r="191" spans="5:37" x14ac:dyDescent="0.25">
      <c r="E191" s="279"/>
      <c r="F191" s="279"/>
      <c r="G191" s="279"/>
      <c r="H191" s="279"/>
      <c r="I191" s="279"/>
      <c r="J191" s="279"/>
      <c r="K191" s="279"/>
      <c r="L191" s="279"/>
    </row>
    <row r="192" spans="5:37" x14ac:dyDescent="0.25">
      <c r="E192" s="279"/>
      <c r="F192" s="279"/>
      <c r="G192" s="279"/>
      <c r="H192" s="279"/>
      <c r="I192" s="279"/>
      <c r="J192" s="279"/>
      <c r="K192" s="279"/>
      <c r="L192" s="279"/>
    </row>
    <row r="193" spans="5:12" x14ac:dyDescent="0.25">
      <c r="E193" s="279"/>
      <c r="F193" s="279"/>
      <c r="G193" s="279"/>
      <c r="H193" s="279"/>
      <c r="I193" s="279"/>
      <c r="J193" s="279"/>
      <c r="K193" s="279"/>
      <c r="L193" s="279"/>
    </row>
    <row r="194" spans="5:12" x14ac:dyDescent="0.25">
      <c r="E194" s="279"/>
      <c r="F194" s="279"/>
      <c r="G194" s="279"/>
      <c r="H194" s="279"/>
      <c r="I194" s="279"/>
      <c r="J194" s="279"/>
      <c r="K194" s="279"/>
      <c r="L194" s="279"/>
    </row>
    <row r="195" spans="5:12" x14ac:dyDescent="0.25">
      <c r="E195" s="279"/>
      <c r="F195" s="279"/>
      <c r="G195" s="279"/>
      <c r="H195" s="279"/>
      <c r="I195" s="279"/>
      <c r="J195" s="279"/>
      <c r="K195" s="279"/>
      <c r="L195" s="279"/>
    </row>
    <row r="196" spans="5:12" x14ac:dyDescent="0.25">
      <c r="E196" s="279"/>
      <c r="F196" s="279"/>
      <c r="G196" s="279"/>
      <c r="H196" s="279"/>
      <c r="I196" s="279"/>
      <c r="J196" s="279"/>
      <c r="K196" s="279"/>
      <c r="L196" s="279"/>
    </row>
    <row r="197" spans="5:12" x14ac:dyDescent="0.25">
      <c r="E197" s="279"/>
      <c r="F197" s="279"/>
      <c r="G197" s="279"/>
      <c r="H197" s="279"/>
      <c r="I197" s="279"/>
      <c r="J197" s="279"/>
      <c r="K197" s="279"/>
      <c r="L197" s="279"/>
    </row>
    <row r="198" spans="5:12" x14ac:dyDescent="0.25">
      <c r="E198" s="279"/>
      <c r="F198" s="279"/>
      <c r="G198" s="279"/>
      <c r="H198" s="279"/>
      <c r="I198" s="279"/>
      <c r="J198" s="279"/>
      <c r="K198" s="279"/>
      <c r="L198" s="279"/>
    </row>
    <row r="199" spans="5:12" x14ac:dyDescent="0.25">
      <c r="E199" s="279"/>
      <c r="F199" s="279"/>
      <c r="G199" s="279"/>
      <c r="H199" s="279"/>
      <c r="I199" s="279"/>
      <c r="J199" s="279"/>
      <c r="K199" s="279"/>
      <c r="L199" s="279"/>
    </row>
    <row r="200" spans="5:12" x14ac:dyDescent="0.25">
      <c r="E200" s="279"/>
      <c r="F200" s="279"/>
      <c r="G200" s="279"/>
      <c r="H200" s="279"/>
      <c r="I200" s="279"/>
      <c r="J200" s="279"/>
      <c r="K200" s="279"/>
      <c r="L200" s="279"/>
    </row>
    <row r="201" spans="5:12" x14ac:dyDescent="0.25">
      <c r="E201" s="279"/>
      <c r="F201" s="279"/>
      <c r="G201" s="279"/>
      <c r="H201" s="279"/>
      <c r="I201" s="279"/>
      <c r="J201" s="279"/>
      <c r="K201" s="279"/>
      <c r="L201" s="279"/>
    </row>
    <row r="202" spans="5:12" x14ac:dyDescent="0.25">
      <c r="E202" s="279"/>
      <c r="F202" s="279"/>
      <c r="G202" s="279"/>
      <c r="H202" s="279"/>
      <c r="I202" s="279"/>
      <c r="J202" s="279"/>
      <c r="K202" s="279"/>
      <c r="L202" s="279"/>
    </row>
    <row r="203" spans="5:12" x14ac:dyDescent="0.25">
      <c r="E203" s="279"/>
      <c r="F203" s="279"/>
      <c r="G203" s="279"/>
      <c r="H203" s="279"/>
      <c r="I203" s="279"/>
      <c r="J203" s="279"/>
      <c r="K203" s="279"/>
      <c r="L203" s="279"/>
    </row>
    <row r="204" spans="5:12" x14ac:dyDescent="0.25">
      <c r="E204" s="279"/>
      <c r="F204" s="279"/>
      <c r="G204" s="279"/>
      <c r="H204" s="279"/>
      <c r="I204" s="279"/>
      <c r="J204" s="279"/>
      <c r="K204" s="279"/>
      <c r="L204" s="279"/>
    </row>
    <row r="205" spans="5:12" x14ac:dyDescent="0.25">
      <c r="E205" s="279"/>
      <c r="F205" s="279"/>
      <c r="G205" s="279"/>
      <c r="H205" s="279"/>
      <c r="I205" s="279"/>
      <c r="J205" s="279"/>
      <c r="K205" s="279"/>
      <c r="L205" s="279"/>
    </row>
    <row r="206" spans="5:12" x14ac:dyDescent="0.25">
      <c r="E206" s="279"/>
      <c r="F206" s="279"/>
      <c r="G206" s="279"/>
      <c r="H206" s="279"/>
      <c r="I206" s="279"/>
      <c r="J206" s="279"/>
      <c r="K206" s="279"/>
      <c r="L206" s="279"/>
    </row>
    <row r="207" spans="5:12" x14ac:dyDescent="0.25">
      <c r="E207" s="279"/>
      <c r="F207" s="279"/>
      <c r="G207" s="279"/>
      <c r="H207" s="279"/>
      <c r="I207" s="279"/>
      <c r="J207" s="279"/>
      <c r="K207" s="279"/>
      <c r="L207" s="279"/>
    </row>
    <row r="208" spans="5:12" x14ac:dyDescent="0.25">
      <c r="E208" s="279"/>
      <c r="F208" s="279"/>
      <c r="G208" s="279"/>
      <c r="H208" s="279"/>
      <c r="I208" s="279"/>
      <c r="J208" s="279"/>
      <c r="K208" s="279"/>
      <c r="L208" s="279"/>
    </row>
    <row r="209" spans="5:12" x14ac:dyDescent="0.25">
      <c r="E209" s="279"/>
      <c r="F209" s="279"/>
      <c r="G209" s="279"/>
      <c r="H209" s="279"/>
      <c r="I209" s="279"/>
      <c r="J209" s="279"/>
      <c r="K209" s="279"/>
      <c r="L209" s="279"/>
    </row>
    <row r="210" spans="5:12" x14ac:dyDescent="0.25">
      <c r="E210" s="279"/>
      <c r="F210" s="279"/>
      <c r="G210" s="279"/>
      <c r="H210" s="279"/>
      <c r="I210" s="279"/>
      <c r="J210" s="279"/>
      <c r="K210" s="279"/>
      <c r="L210" s="279"/>
    </row>
    <row r="211" spans="5:12" x14ac:dyDescent="0.25">
      <c r="E211" s="279"/>
      <c r="F211" s="279"/>
      <c r="G211" s="279"/>
      <c r="H211" s="279"/>
      <c r="I211" s="279"/>
      <c r="J211" s="279"/>
      <c r="K211" s="279"/>
      <c r="L211" s="279"/>
    </row>
    <row r="212" spans="5:12" x14ac:dyDescent="0.25">
      <c r="E212" s="279"/>
      <c r="F212" s="279"/>
      <c r="G212" s="279"/>
      <c r="H212" s="279"/>
      <c r="I212" s="279"/>
      <c r="J212" s="279"/>
      <c r="K212" s="279"/>
      <c r="L212" s="279"/>
    </row>
    <row r="213" spans="5:12" x14ac:dyDescent="0.25">
      <c r="E213" s="279"/>
      <c r="F213" s="279"/>
      <c r="G213" s="279"/>
      <c r="H213" s="279"/>
      <c r="I213" s="279"/>
      <c r="J213" s="279"/>
      <c r="K213" s="279"/>
      <c r="L213" s="279"/>
    </row>
    <row r="214" spans="5:12" x14ac:dyDescent="0.25">
      <c r="E214" s="279"/>
      <c r="F214" s="279"/>
      <c r="G214" s="279"/>
      <c r="H214" s="279"/>
      <c r="I214" s="279"/>
      <c r="J214" s="279"/>
      <c r="K214" s="279"/>
      <c r="L214" s="279"/>
    </row>
    <row r="215" spans="5:12" x14ac:dyDescent="0.25">
      <c r="E215" s="279"/>
      <c r="F215" s="279"/>
      <c r="G215" s="279"/>
      <c r="H215" s="279"/>
      <c r="I215" s="279"/>
      <c r="J215" s="279"/>
      <c r="K215" s="279"/>
      <c r="L215" s="279"/>
    </row>
    <row r="216" spans="5:12" x14ac:dyDescent="0.25">
      <c r="E216" s="279"/>
      <c r="F216" s="279"/>
      <c r="G216" s="279"/>
      <c r="H216" s="279"/>
      <c r="I216" s="279"/>
      <c r="J216" s="279"/>
      <c r="K216" s="279"/>
      <c r="L216" s="279"/>
    </row>
    <row r="217" spans="5:12" x14ac:dyDescent="0.25">
      <c r="E217" s="279"/>
      <c r="F217" s="279"/>
      <c r="G217" s="279"/>
      <c r="H217" s="279"/>
      <c r="I217" s="279"/>
      <c r="J217" s="279"/>
      <c r="K217" s="279"/>
      <c r="L217" s="279"/>
    </row>
    <row r="218" spans="5:12" x14ac:dyDescent="0.25">
      <c r="E218" s="279"/>
      <c r="F218" s="279"/>
      <c r="G218" s="279"/>
      <c r="H218" s="279"/>
      <c r="I218" s="279"/>
      <c r="J218" s="279"/>
      <c r="K218" s="279"/>
      <c r="L218" s="279"/>
    </row>
    <row r="219" spans="5:12" x14ac:dyDescent="0.25">
      <c r="E219" s="279"/>
      <c r="F219" s="279"/>
      <c r="G219" s="279"/>
      <c r="H219" s="279"/>
      <c r="I219" s="279"/>
      <c r="J219" s="279"/>
      <c r="K219" s="279"/>
      <c r="L219" s="279"/>
    </row>
  </sheetData>
  <mergeCells count="52">
    <mergeCell ref="C113:D113"/>
    <mergeCell ref="C114:D114"/>
    <mergeCell ref="C115:D115"/>
    <mergeCell ref="C116:D116"/>
    <mergeCell ref="C117:D117"/>
    <mergeCell ref="C80:F80"/>
    <mergeCell ref="C107:D107"/>
    <mergeCell ref="C108:D108"/>
    <mergeCell ref="C109:D109"/>
    <mergeCell ref="C86:D86"/>
    <mergeCell ref="C87:D87"/>
    <mergeCell ref="C88:D88"/>
    <mergeCell ref="C99:D99"/>
    <mergeCell ref="C100:D100"/>
    <mergeCell ref="C89:D89"/>
    <mergeCell ref="C90:D90"/>
    <mergeCell ref="C91:D91"/>
    <mergeCell ref="C92:D92"/>
    <mergeCell ref="C93:D93"/>
    <mergeCell ref="C103:D103"/>
    <mergeCell ref="C104:D104"/>
    <mergeCell ref="C105:D105"/>
    <mergeCell ref="C110:D110"/>
    <mergeCell ref="C95:D95"/>
    <mergeCell ref="C96:D96"/>
    <mergeCell ref="C97:D97"/>
    <mergeCell ref="C98:D98"/>
    <mergeCell ref="C106:D106"/>
    <mergeCell ref="B9:G9"/>
    <mergeCell ref="B13:B50"/>
    <mergeCell ref="C13:G13"/>
    <mergeCell ref="C94:D94"/>
    <mergeCell ref="B80:B117"/>
    <mergeCell ref="C81:D81"/>
    <mergeCell ref="C82:D82"/>
    <mergeCell ref="C83:D83"/>
    <mergeCell ref="C84:D84"/>
    <mergeCell ref="C85:D85"/>
    <mergeCell ref="B51:B79"/>
    <mergeCell ref="C51:E51"/>
    <mergeCell ref="C111:D111"/>
    <mergeCell ref="C112:D112"/>
    <mergeCell ref="C101:D101"/>
    <mergeCell ref="C102:D102"/>
    <mergeCell ref="D8:E8"/>
    <mergeCell ref="F8:G8"/>
    <mergeCell ref="C2:G3"/>
    <mergeCell ref="C4:G4"/>
    <mergeCell ref="D6:E6"/>
    <mergeCell ref="F6:G6"/>
    <mergeCell ref="D7:E7"/>
    <mergeCell ref="F7:G7"/>
  </mergeCells>
  <hyperlinks>
    <hyperlink ref="D6" r:id="rId1" xr:uid="{6FB1EF39-6630-4851-B9F1-989B472A9FEA}"/>
    <hyperlink ref="F6" r:id="rId2" xr:uid="{EB1A100A-AD87-4334-9DEA-9D175AF75E91}"/>
    <hyperlink ref="F7:G7" r:id="rId3" display="Скачать" xr:uid="{C164A76D-EC26-4408-8375-F1667B03FEED}"/>
    <hyperlink ref="F8:G8" r:id="rId4" display="Отправить" xr:uid="{9B438D19-2999-4552-836E-5BCF7B779DDD}"/>
  </hyperlinks>
  <pageMargins left="0.7" right="0.7" top="0.75" bottom="0.75" header="0.3" footer="0.3"/>
  <pageSetup paperSize="9" scale="43" fitToHeight="0" orientation="portrait" r:id="rId5"/>
  <drawing r:id="rId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A99E-E2BC-434F-8B58-5455F0F57761}">
  <sheetPr>
    <tabColor theme="7" tint="-0.249977111117893"/>
  </sheetPr>
  <dimension ref="B1:J107"/>
  <sheetViews>
    <sheetView zoomScaleNormal="100" workbookViewId="0">
      <selection activeCell="E13" sqref="E13"/>
    </sheetView>
  </sheetViews>
  <sheetFormatPr defaultRowHeight="15" x14ac:dyDescent="0.25"/>
  <cols>
    <col min="1" max="1" width="9.140625" style="29"/>
    <col min="2" max="2" width="36.7109375" style="29" customWidth="1"/>
    <col min="3" max="3" width="56.85546875" style="29" customWidth="1"/>
    <col min="4" max="5" width="33.42578125" style="29" customWidth="1"/>
    <col min="6" max="16384" width="9.140625" style="29"/>
  </cols>
  <sheetData>
    <row r="1" spans="2:10" ht="15.75" thickBot="1" x14ac:dyDescent="0.3"/>
    <row r="2" spans="2:10" s="41" customFormat="1" ht="63.75" customHeight="1" thickBot="1" x14ac:dyDescent="0.3">
      <c r="B2" s="703"/>
      <c r="C2" s="706" t="s">
        <v>981</v>
      </c>
      <c r="D2" s="707"/>
      <c r="E2" s="708"/>
    </row>
    <row r="3" spans="2:10" s="41" customFormat="1" ht="19.5" thickBot="1" x14ac:dyDescent="0.3">
      <c r="B3" s="704"/>
      <c r="C3" s="264"/>
      <c r="D3" s="265" t="s">
        <v>141</v>
      </c>
      <c r="E3" s="266">
        <v>0.2</v>
      </c>
    </row>
    <row r="4" spans="2:10" s="41" customFormat="1" ht="33.75" customHeight="1" thickBot="1" x14ac:dyDescent="0.3">
      <c r="B4" s="704"/>
      <c r="C4" s="268" t="s">
        <v>140</v>
      </c>
      <c r="D4" s="269" t="s">
        <v>30</v>
      </c>
      <c r="E4" s="269" t="s">
        <v>29</v>
      </c>
    </row>
    <row r="5" spans="2:10" s="41" customFormat="1" ht="19.5" thickBot="1" x14ac:dyDescent="0.3">
      <c r="B5" s="704"/>
      <c r="C5" s="699" t="s">
        <v>748</v>
      </c>
      <c r="D5" s="700"/>
      <c r="E5" s="263" t="s">
        <v>138</v>
      </c>
    </row>
    <row r="6" spans="2:10" s="41" customFormat="1" ht="19.5" thickBot="1" x14ac:dyDescent="0.3">
      <c r="B6" s="705"/>
      <c r="C6" s="701" t="s">
        <v>749</v>
      </c>
      <c r="D6" s="702"/>
      <c r="E6" s="262" t="s">
        <v>136</v>
      </c>
    </row>
    <row r="7" spans="2:10" ht="19.5" customHeight="1" x14ac:dyDescent="0.25">
      <c r="B7" s="694"/>
      <c r="C7" s="697" t="s">
        <v>960</v>
      </c>
      <c r="D7" s="698"/>
      <c r="E7" s="693"/>
    </row>
    <row r="8" spans="2:10" ht="19.5" thickBot="1" x14ac:dyDescent="0.3">
      <c r="B8" s="695"/>
      <c r="C8" s="38" t="s">
        <v>101</v>
      </c>
      <c r="D8" s="38" t="s">
        <v>100</v>
      </c>
      <c r="E8" s="37" t="s">
        <v>99</v>
      </c>
    </row>
    <row r="9" spans="2:10" ht="19.5" thickBot="1" x14ac:dyDescent="0.35">
      <c r="B9" s="695"/>
      <c r="C9" s="34" t="s">
        <v>961</v>
      </c>
      <c r="D9" s="33">
        <v>366.25714285714287</v>
      </c>
      <c r="E9" s="33">
        <f t="shared" ref="E9:E28" si="0">D9-D9*$E$3</f>
        <v>293.0057142857143</v>
      </c>
      <c r="G9" s="498"/>
      <c r="I9" s="499"/>
      <c r="J9" s="267"/>
    </row>
    <row r="10" spans="2:10" ht="18.75" x14ac:dyDescent="0.3">
      <c r="B10" s="695"/>
      <c r="C10" s="35" t="s">
        <v>962</v>
      </c>
      <c r="D10" s="30">
        <v>461.09333333333331</v>
      </c>
      <c r="E10" s="30">
        <f t="shared" si="0"/>
        <v>368.87466666666666</v>
      </c>
    </row>
    <row r="11" spans="2:10" ht="18.75" x14ac:dyDescent="0.3">
      <c r="B11" s="695"/>
      <c r="C11" s="34" t="s">
        <v>963</v>
      </c>
      <c r="D11" s="33">
        <v>622.10666666666668</v>
      </c>
      <c r="E11" s="33">
        <f t="shared" si="0"/>
        <v>497.68533333333335</v>
      </c>
    </row>
    <row r="12" spans="2:10" ht="18.75" x14ac:dyDescent="0.3">
      <c r="B12" s="695"/>
      <c r="C12" s="35" t="s">
        <v>964</v>
      </c>
      <c r="D12" s="30">
        <v>724.57333333333327</v>
      </c>
      <c r="E12" s="30">
        <f t="shared" si="0"/>
        <v>579.65866666666659</v>
      </c>
    </row>
    <row r="13" spans="2:10" ht="18.75" x14ac:dyDescent="0.3">
      <c r="B13" s="695"/>
      <c r="C13" s="34" t="s">
        <v>965</v>
      </c>
      <c r="D13" s="33">
        <v>819.73333333333323</v>
      </c>
      <c r="E13" s="33">
        <f t="shared" si="0"/>
        <v>655.78666666666663</v>
      </c>
    </row>
    <row r="14" spans="2:10" ht="18.75" x14ac:dyDescent="0.3">
      <c r="B14" s="695"/>
      <c r="C14" s="35" t="s">
        <v>966</v>
      </c>
      <c r="D14" s="30">
        <v>834.36</v>
      </c>
      <c r="E14" s="30">
        <f t="shared" si="0"/>
        <v>667.48800000000006</v>
      </c>
    </row>
    <row r="15" spans="2:10" ht="18.75" x14ac:dyDescent="0.3">
      <c r="B15" s="695"/>
      <c r="C15" s="34" t="s">
        <v>967</v>
      </c>
      <c r="D15" s="33">
        <v>1317.4133333333332</v>
      </c>
      <c r="E15" s="33">
        <f t="shared" si="0"/>
        <v>1053.9306666666666</v>
      </c>
    </row>
    <row r="16" spans="2:10" ht="18.75" x14ac:dyDescent="0.3">
      <c r="B16" s="695"/>
      <c r="C16" s="35" t="s">
        <v>968</v>
      </c>
      <c r="D16" s="30">
        <v>1610.1733333333334</v>
      </c>
      <c r="E16" s="30">
        <f t="shared" si="0"/>
        <v>1288.1386666666667</v>
      </c>
    </row>
    <row r="17" spans="2:10" ht="18.75" x14ac:dyDescent="0.3">
      <c r="B17" s="695"/>
      <c r="C17" s="34" t="s">
        <v>969</v>
      </c>
      <c r="D17" s="33">
        <v>1633.4266666666665</v>
      </c>
      <c r="E17" s="33">
        <f t="shared" si="0"/>
        <v>1306.7413333333332</v>
      </c>
    </row>
    <row r="18" spans="2:10" ht="18.75" x14ac:dyDescent="0.3">
      <c r="B18" s="695"/>
      <c r="C18" s="35" t="s">
        <v>970</v>
      </c>
      <c r="D18" s="30">
        <v>1961.4799999999998</v>
      </c>
      <c r="E18" s="30">
        <f t="shared" si="0"/>
        <v>1569.1839999999997</v>
      </c>
    </row>
    <row r="19" spans="2:10" ht="18.75" x14ac:dyDescent="0.3">
      <c r="B19" s="695"/>
      <c r="C19" s="34" t="s">
        <v>971</v>
      </c>
      <c r="D19" s="33">
        <v>1815.0933333333332</v>
      </c>
      <c r="E19" s="33">
        <f t="shared" si="0"/>
        <v>1452.0746666666666</v>
      </c>
    </row>
    <row r="20" spans="2:10" ht="18.75" x14ac:dyDescent="0.3">
      <c r="B20" s="695"/>
      <c r="C20" s="35" t="s">
        <v>972</v>
      </c>
      <c r="D20" s="30">
        <v>2678.7466666666664</v>
      </c>
      <c r="E20" s="30">
        <f t="shared" si="0"/>
        <v>2142.9973333333332</v>
      </c>
    </row>
    <row r="21" spans="2:10" ht="18.75" x14ac:dyDescent="0.3">
      <c r="B21" s="695"/>
      <c r="C21" s="34" t="s">
        <v>973</v>
      </c>
      <c r="D21" s="33">
        <v>2144.4666666666667</v>
      </c>
      <c r="E21" s="33">
        <f t="shared" si="0"/>
        <v>1715.5733333333333</v>
      </c>
    </row>
    <row r="22" spans="2:10" ht="18.75" x14ac:dyDescent="0.3">
      <c r="B22" s="695"/>
      <c r="C22" s="35" t="s">
        <v>974</v>
      </c>
      <c r="D22" s="30">
        <v>2854.4</v>
      </c>
      <c r="E22" s="30">
        <f t="shared" si="0"/>
        <v>2283.52</v>
      </c>
    </row>
    <row r="23" spans="2:10" ht="18.75" x14ac:dyDescent="0.3">
      <c r="B23" s="695"/>
      <c r="C23" s="34" t="s">
        <v>975</v>
      </c>
      <c r="D23" s="33">
        <v>4332.84</v>
      </c>
      <c r="E23" s="33">
        <f t="shared" si="0"/>
        <v>3466.2719999999999</v>
      </c>
    </row>
    <row r="24" spans="2:10" ht="18.75" x14ac:dyDescent="0.3">
      <c r="B24" s="695"/>
      <c r="C24" s="35" t="s">
        <v>976</v>
      </c>
      <c r="D24" s="30">
        <v>5972.4000000000005</v>
      </c>
      <c r="E24" s="30">
        <f t="shared" si="0"/>
        <v>4777.92</v>
      </c>
    </row>
    <row r="25" spans="2:10" ht="18.75" x14ac:dyDescent="0.3">
      <c r="B25" s="695"/>
      <c r="C25" s="34" t="s">
        <v>977</v>
      </c>
      <c r="D25" s="33">
        <v>7538.5466666666662</v>
      </c>
      <c r="E25" s="33">
        <f t="shared" si="0"/>
        <v>6030.8373333333329</v>
      </c>
    </row>
    <row r="26" spans="2:10" ht="18.75" x14ac:dyDescent="0.3">
      <c r="B26" s="695"/>
      <c r="C26" s="35" t="s">
        <v>978</v>
      </c>
      <c r="D26" s="30">
        <v>6674.9066666666668</v>
      </c>
      <c r="E26" s="30">
        <f t="shared" si="0"/>
        <v>5339.9253333333336</v>
      </c>
    </row>
    <row r="27" spans="2:10" ht="18.75" x14ac:dyDescent="0.3">
      <c r="B27" s="695"/>
      <c r="C27" s="34" t="s">
        <v>979</v>
      </c>
      <c r="D27" s="33">
        <v>10027</v>
      </c>
      <c r="E27" s="33">
        <f t="shared" si="0"/>
        <v>8021.6</v>
      </c>
    </row>
    <row r="28" spans="2:10" ht="19.5" thickBot="1" x14ac:dyDescent="0.35">
      <c r="B28" s="695"/>
      <c r="C28" s="35" t="s">
        <v>980</v>
      </c>
      <c r="D28" s="30">
        <v>9854.3866666666672</v>
      </c>
      <c r="E28" s="30">
        <f t="shared" si="0"/>
        <v>7883.5093333333334</v>
      </c>
    </row>
    <row r="29" spans="2:10" ht="19.5" customHeight="1" x14ac:dyDescent="0.25">
      <c r="B29" s="694"/>
      <c r="C29" s="697" t="s">
        <v>982</v>
      </c>
      <c r="D29" s="698"/>
      <c r="E29" s="693"/>
    </row>
    <row r="30" spans="2:10" ht="19.5" thickBot="1" x14ac:dyDescent="0.3">
      <c r="B30" s="695"/>
      <c r="C30" s="38" t="s">
        <v>101</v>
      </c>
      <c r="D30" s="38" t="s">
        <v>100</v>
      </c>
      <c r="E30" s="37" t="s">
        <v>99</v>
      </c>
    </row>
    <row r="31" spans="2:10" ht="19.5" thickBot="1" x14ac:dyDescent="0.35">
      <c r="B31" s="695"/>
      <c r="C31" s="34" t="s">
        <v>983</v>
      </c>
      <c r="D31" s="33">
        <v>415.55714285714299</v>
      </c>
      <c r="E31" s="33">
        <f t="shared" ref="E31:E50" si="1">D31-D31*$E$3</f>
        <v>332.44571428571442</v>
      </c>
      <c r="G31" s="498"/>
      <c r="I31" s="499"/>
      <c r="J31" s="267"/>
    </row>
    <row r="32" spans="2:10" ht="18.75" x14ac:dyDescent="0.3">
      <c r="B32" s="695"/>
      <c r="C32" s="35" t="s">
        <v>984</v>
      </c>
      <c r="D32" s="30">
        <v>595.97142857142865</v>
      </c>
      <c r="E32" s="30">
        <f t="shared" si="1"/>
        <v>476.77714285714291</v>
      </c>
    </row>
    <row r="33" spans="2:5" ht="18.75" x14ac:dyDescent="0.3">
      <c r="B33" s="695"/>
      <c r="C33" s="34" t="s">
        <v>985</v>
      </c>
      <c r="D33" s="33">
        <v>744.97142857142865</v>
      </c>
      <c r="E33" s="33">
        <f t="shared" si="1"/>
        <v>595.97714285714289</v>
      </c>
    </row>
    <row r="34" spans="2:5" ht="18.75" x14ac:dyDescent="0.3">
      <c r="B34" s="695"/>
      <c r="C34" s="35" t="s">
        <v>986</v>
      </c>
      <c r="D34" s="30">
        <v>815.5428571428572</v>
      </c>
      <c r="E34" s="30">
        <f t="shared" si="1"/>
        <v>652.43428571428581</v>
      </c>
    </row>
    <row r="35" spans="2:5" ht="18.75" x14ac:dyDescent="0.3">
      <c r="B35" s="695"/>
      <c r="C35" s="34" t="s">
        <v>987</v>
      </c>
      <c r="D35" s="33">
        <v>1050.8</v>
      </c>
      <c r="E35" s="33">
        <f t="shared" si="1"/>
        <v>840.64</v>
      </c>
    </row>
    <row r="36" spans="2:5" ht="18.75" x14ac:dyDescent="0.3">
      <c r="B36" s="695"/>
      <c r="C36" s="35" t="s">
        <v>988</v>
      </c>
      <c r="D36" s="30">
        <v>1176.2714285714287</v>
      </c>
      <c r="E36" s="30">
        <f t="shared" si="1"/>
        <v>941.01714285714297</v>
      </c>
    </row>
    <row r="37" spans="2:5" ht="18.75" x14ac:dyDescent="0.3">
      <c r="B37" s="695"/>
      <c r="C37" s="34" t="s">
        <v>989</v>
      </c>
      <c r="D37" s="33">
        <v>1489.9428571428573</v>
      </c>
      <c r="E37" s="33">
        <f t="shared" si="1"/>
        <v>1191.9542857142858</v>
      </c>
    </row>
    <row r="38" spans="2:5" ht="18.75" x14ac:dyDescent="0.3">
      <c r="B38" s="695"/>
      <c r="C38" s="35" t="s">
        <v>990</v>
      </c>
      <c r="D38" s="30">
        <v>1850.6571428571431</v>
      </c>
      <c r="E38" s="30">
        <f t="shared" si="1"/>
        <v>1480.5257142857145</v>
      </c>
    </row>
    <row r="39" spans="2:5" ht="18.75" x14ac:dyDescent="0.3">
      <c r="B39" s="695"/>
      <c r="C39" s="34" t="s">
        <v>991</v>
      </c>
      <c r="D39" s="33">
        <v>1819.3000000000002</v>
      </c>
      <c r="E39" s="33">
        <f t="shared" si="1"/>
        <v>1455.44</v>
      </c>
    </row>
    <row r="40" spans="2:5" ht="18.75" x14ac:dyDescent="0.3">
      <c r="B40" s="695"/>
      <c r="C40" s="35" t="s">
        <v>992</v>
      </c>
      <c r="D40" s="30">
        <v>2666.2000000000003</v>
      </c>
      <c r="E40" s="30">
        <f t="shared" si="1"/>
        <v>2132.96</v>
      </c>
    </row>
    <row r="41" spans="2:5" ht="18.75" x14ac:dyDescent="0.3">
      <c r="B41" s="695"/>
      <c r="C41" s="34" t="s">
        <v>993</v>
      </c>
      <c r="D41" s="33">
        <v>2368.2142857142858</v>
      </c>
      <c r="E41" s="33">
        <f t="shared" si="1"/>
        <v>1894.5714285714287</v>
      </c>
    </row>
    <row r="42" spans="2:5" ht="18.75" x14ac:dyDescent="0.3">
      <c r="B42" s="695"/>
      <c r="C42" s="35" t="s">
        <v>994</v>
      </c>
      <c r="D42" s="30">
        <v>3780.0428571428579</v>
      </c>
      <c r="E42" s="30">
        <f t="shared" si="1"/>
        <v>3024.0342857142864</v>
      </c>
    </row>
    <row r="43" spans="2:5" ht="18.75" x14ac:dyDescent="0.3">
      <c r="B43" s="695"/>
      <c r="C43" s="34" t="s">
        <v>995</v>
      </c>
      <c r="D43" s="33">
        <v>3230.8142857142861</v>
      </c>
      <c r="E43" s="33">
        <f t="shared" si="1"/>
        <v>2584.6514285714288</v>
      </c>
    </row>
    <row r="44" spans="2:5" ht="18.75" x14ac:dyDescent="0.3">
      <c r="B44" s="695"/>
      <c r="C44" s="35" t="s">
        <v>996</v>
      </c>
      <c r="D44" s="30">
        <v>4156.1428571428578</v>
      </c>
      <c r="E44" s="30">
        <f t="shared" si="1"/>
        <v>3324.9142857142861</v>
      </c>
    </row>
    <row r="45" spans="2:5" ht="18.75" x14ac:dyDescent="0.3">
      <c r="B45" s="695"/>
      <c r="C45" s="34" t="s">
        <v>997</v>
      </c>
      <c r="D45" s="33">
        <v>5994.471428571429</v>
      </c>
      <c r="E45" s="33">
        <f t="shared" si="1"/>
        <v>4795.5771428571434</v>
      </c>
    </row>
    <row r="46" spans="2:5" ht="18.75" x14ac:dyDescent="0.3">
      <c r="B46" s="695"/>
      <c r="C46" s="35" t="s">
        <v>998</v>
      </c>
      <c r="D46" s="30">
        <v>10837.314285714287</v>
      </c>
      <c r="E46" s="30">
        <f t="shared" si="1"/>
        <v>8669.85142857143</v>
      </c>
    </row>
    <row r="47" spans="2:5" ht="18.75" x14ac:dyDescent="0.3">
      <c r="B47" s="695"/>
      <c r="C47" s="34" t="s">
        <v>999</v>
      </c>
      <c r="D47" s="33">
        <v>15997.200000000003</v>
      </c>
      <c r="E47" s="33">
        <f t="shared" si="1"/>
        <v>12797.760000000002</v>
      </c>
    </row>
    <row r="48" spans="2:5" ht="18.75" x14ac:dyDescent="0.3">
      <c r="B48" s="695"/>
      <c r="C48" s="35" t="s">
        <v>1000</v>
      </c>
      <c r="D48" s="30">
        <v>14708.771428571428</v>
      </c>
      <c r="E48" s="30">
        <f t="shared" si="1"/>
        <v>11767.017142857143</v>
      </c>
    </row>
    <row r="49" spans="2:5" ht="18.75" x14ac:dyDescent="0.3">
      <c r="B49" s="695"/>
      <c r="C49" s="34" t="s">
        <v>1001</v>
      </c>
      <c r="D49" s="33">
        <v>23211.614285714288</v>
      </c>
      <c r="E49" s="33">
        <f t="shared" si="1"/>
        <v>18569.291428571429</v>
      </c>
    </row>
    <row r="50" spans="2:5" ht="19.5" thickBot="1" x14ac:dyDescent="0.35">
      <c r="B50" s="695"/>
      <c r="C50" s="35" t="s">
        <v>1002</v>
      </c>
      <c r="D50" s="30">
        <v>19839.657142857144</v>
      </c>
      <c r="E50" s="30">
        <f t="shared" si="1"/>
        <v>15871.725714285716</v>
      </c>
    </row>
    <row r="51" spans="2:5" ht="19.5" customHeight="1" x14ac:dyDescent="0.25">
      <c r="B51" s="694"/>
      <c r="C51" s="697" t="s">
        <v>1003</v>
      </c>
      <c r="D51" s="698"/>
      <c r="E51" s="693"/>
    </row>
    <row r="52" spans="2:5" ht="18.75" x14ac:dyDescent="0.25">
      <c r="B52" s="695"/>
      <c r="C52" s="38" t="s">
        <v>101</v>
      </c>
      <c r="D52" s="38" t="s">
        <v>100</v>
      </c>
      <c r="E52" s="37" t="s">
        <v>99</v>
      </c>
    </row>
    <row r="53" spans="2:5" ht="18.75" x14ac:dyDescent="0.3">
      <c r="B53" s="695"/>
      <c r="C53" s="34" t="s">
        <v>1004</v>
      </c>
      <c r="D53" s="33">
        <v>3048.7142857142899</v>
      </c>
      <c r="E53" s="33">
        <f>D53-D53*$E$3</f>
        <v>2438.9714285714317</v>
      </c>
    </row>
    <row r="54" spans="2:5" ht="18.75" x14ac:dyDescent="0.3">
      <c r="B54" s="695"/>
      <c r="C54" s="35" t="s">
        <v>1005</v>
      </c>
      <c r="D54" s="30">
        <v>4091.5285714285719</v>
      </c>
      <c r="E54" s="30">
        <f t="shared" ref="E54:E63" si="2">D54-D54*$E$3</f>
        <v>3273.2228571428577</v>
      </c>
    </row>
    <row r="55" spans="2:5" ht="18.75" x14ac:dyDescent="0.3">
      <c r="B55" s="695"/>
      <c r="C55" s="34" t="s">
        <v>1006</v>
      </c>
      <c r="D55" s="33">
        <v>4218.3</v>
      </c>
      <c r="E55" s="33">
        <f t="shared" si="2"/>
        <v>3374.6400000000003</v>
      </c>
    </row>
    <row r="56" spans="2:5" ht="18.75" x14ac:dyDescent="0.3">
      <c r="B56" s="695"/>
      <c r="C56" s="35" t="s">
        <v>1007</v>
      </c>
      <c r="D56" s="30">
        <v>5115.9428571428571</v>
      </c>
      <c r="E56" s="30">
        <f t="shared" si="2"/>
        <v>4092.7542857142857</v>
      </c>
    </row>
    <row r="57" spans="2:5" ht="18.75" x14ac:dyDescent="0.3">
      <c r="B57" s="695"/>
      <c r="C57" s="34" t="s">
        <v>1008</v>
      </c>
      <c r="D57" s="33">
        <v>8689.0714285714294</v>
      </c>
      <c r="E57" s="33">
        <f t="shared" si="2"/>
        <v>6951.2571428571437</v>
      </c>
    </row>
    <row r="58" spans="2:5" ht="18.75" x14ac:dyDescent="0.3">
      <c r="B58" s="695"/>
      <c r="C58" s="35" t="s">
        <v>1009</v>
      </c>
      <c r="D58" s="30">
        <v>9593.9285714285725</v>
      </c>
      <c r="E58" s="30">
        <f t="shared" si="2"/>
        <v>7675.1428571428578</v>
      </c>
    </row>
    <row r="59" spans="2:5" ht="18.75" x14ac:dyDescent="0.3">
      <c r="B59" s="695"/>
      <c r="C59" s="34" t="s">
        <v>1010</v>
      </c>
      <c r="D59" s="33">
        <v>15570.714285714286</v>
      </c>
      <c r="E59" s="33">
        <f t="shared" si="2"/>
        <v>12456.571428571429</v>
      </c>
    </row>
    <row r="60" spans="2:5" ht="18.75" x14ac:dyDescent="0.3">
      <c r="B60" s="695"/>
      <c r="C60" s="35" t="s">
        <v>1011</v>
      </c>
      <c r="D60" s="30">
        <v>27065.599999999999</v>
      </c>
      <c r="E60" s="30">
        <f t="shared" si="2"/>
        <v>21652.48</v>
      </c>
    </row>
    <row r="61" spans="2:5" ht="18.75" x14ac:dyDescent="0.3">
      <c r="B61" s="695"/>
      <c r="C61" s="34" t="s">
        <v>1012</v>
      </c>
      <c r="D61" s="33">
        <v>33603.300000000003</v>
      </c>
      <c r="E61" s="33">
        <f t="shared" si="2"/>
        <v>26882.640000000003</v>
      </c>
    </row>
    <row r="62" spans="2:5" ht="18.75" x14ac:dyDescent="0.3">
      <c r="B62" s="695"/>
      <c r="C62" s="35" t="s">
        <v>1013</v>
      </c>
      <c r="D62" s="30">
        <v>64313.599999999999</v>
      </c>
      <c r="E62" s="30">
        <f t="shared" si="2"/>
        <v>51450.879999999997</v>
      </c>
    </row>
    <row r="63" spans="2:5" ht="19.5" thickBot="1" x14ac:dyDescent="0.35">
      <c r="B63" s="695"/>
      <c r="C63" s="34" t="s">
        <v>1014</v>
      </c>
      <c r="D63" s="33">
        <v>78139.728571428568</v>
      </c>
      <c r="E63" s="33">
        <f t="shared" si="2"/>
        <v>62511.782857142854</v>
      </c>
    </row>
    <row r="64" spans="2:5" ht="18.75" x14ac:dyDescent="0.25">
      <c r="B64" s="694"/>
      <c r="C64" s="697" t="s">
        <v>1015</v>
      </c>
      <c r="D64" s="698"/>
      <c r="E64" s="693"/>
    </row>
    <row r="65" spans="2:5" ht="18.75" x14ac:dyDescent="0.25">
      <c r="B65" s="695"/>
      <c r="C65" s="38" t="s">
        <v>101</v>
      </c>
      <c r="D65" s="38" t="s">
        <v>100</v>
      </c>
      <c r="E65" s="37" t="s">
        <v>99</v>
      </c>
    </row>
    <row r="66" spans="2:5" ht="18.75" x14ac:dyDescent="0.3">
      <c r="B66" s="695"/>
      <c r="C66" s="34" t="s">
        <v>961</v>
      </c>
      <c r="D66" s="33">
        <f>D9*2.176</f>
        <v>796.97554285714295</v>
      </c>
      <c r="E66" s="33">
        <f>D66-D66*$E$3</f>
        <v>637.58043428571432</v>
      </c>
    </row>
    <row r="67" spans="2:5" ht="18.75" x14ac:dyDescent="0.3">
      <c r="B67" s="695"/>
      <c r="C67" s="35" t="s">
        <v>962</v>
      </c>
      <c r="D67" s="30">
        <f t="shared" ref="D67:D76" si="3">D10*2.176</f>
        <v>1003.3390933333334</v>
      </c>
      <c r="E67" s="30">
        <f t="shared" ref="E67:E85" si="4">D67-D67*$E$3</f>
        <v>802.6712746666667</v>
      </c>
    </row>
    <row r="68" spans="2:5" ht="18.75" x14ac:dyDescent="0.3">
      <c r="B68" s="695"/>
      <c r="C68" s="34" t="s">
        <v>963</v>
      </c>
      <c r="D68" s="33">
        <f t="shared" si="3"/>
        <v>1353.7041066666668</v>
      </c>
      <c r="E68" s="33">
        <f t="shared" si="4"/>
        <v>1082.9632853333335</v>
      </c>
    </row>
    <row r="69" spans="2:5" ht="18.75" x14ac:dyDescent="0.3">
      <c r="B69" s="695"/>
      <c r="C69" s="35" t="s">
        <v>964</v>
      </c>
      <c r="D69" s="30">
        <f t="shared" si="3"/>
        <v>1576.6715733333333</v>
      </c>
      <c r="E69" s="30">
        <f t="shared" si="4"/>
        <v>1261.3372586666667</v>
      </c>
    </row>
    <row r="70" spans="2:5" ht="18.75" x14ac:dyDescent="0.3">
      <c r="B70" s="695"/>
      <c r="C70" s="34" t="s">
        <v>965</v>
      </c>
      <c r="D70" s="33">
        <f t="shared" si="3"/>
        <v>1783.7397333333333</v>
      </c>
      <c r="E70" s="33">
        <f t="shared" si="4"/>
        <v>1426.9917866666667</v>
      </c>
    </row>
    <row r="71" spans="2:5" ht="18.75" x14ac:dyDescent="0.3">
      <c r="B71" s="695"/>
      <c r="C71" s="35" t="s">
        <v>966</v>
      </c>
      <c r="D71" s="30">
        <f t="shared" si="3"/>
        <v>1815.5673600000002</v>
      </c>
      <c r="E71" s="30">
        <f t="shared" si="4"/>
        <v>1452.4538880000002</v>
      </c>
    </row>
    <row r="72" spans="2:5" ht="18.75" x14ac:dyDescent="0.3">
      <c r="B72" s="695"/>
      <c r="C72" s="34" t="s">
        <v>967</v>
      </c>
      <c r="D72" s="33">
        <f t="shared" si="3"/>
        <v>2866.691413333333</v>
      </c>
      <c r="E72" s="33">
        <f t="shared" si="4"/>
        <v>2293.3531306666664</v>
      </c>
    </row>
    <row r="73" spans="2:5" ht="18.75" x14ac:dyDescent="0.3">
      <c r="B73" s="695"/>
      <c r="C73" s="35" t="s">
        <v>968</v>
      </c>
      <c r="D73" s="30">
        <f t="shared" si="3"/>
        <v>3503.7371733333339</v>
      </c>
      <c r="E73" s="30">
        <f t="shared" si="4"/>
        <v>2802.9897386666671</v>
      </c>
    </row>
    <row r="74" spans="2:5" ht="18.75" x14ac:dyDescent="0.3">
      <c r="B74" s="695"/>
      <c r="C74" s="34" t="s">
        <v>969</v>
      </c>
      <c r="D74" s="33">
        <f t="shared" si="3"/>
        <v>3554.3364266666667</v>
      </c>
      <c r="E74" s="33">
        <f t="shared" si="4"/>
        <v>2843.4691413333335</v>
      </c>
    </row>
    <row r="75" spans="2:5" ht="18.75" x14ac:dyDescent="0.3">
      <c r="B75" s="695"/>
      <c r="C75" s="35" t="s">
        <v>970</v>
      </c>
      <c r="D75" s="30">
        <f t="shared" si="3"/>
        <v>4268.18048</v>
      </c>
      <c r="E75" s="30">
        <f t="shared" si="4"/>
        <v>3414.5443839999998</v>
      </c>
    </row>
    <row r="76" spans="2:5" ht="18.75" x14ac:dyDescent="0.3">
      <c r="B76" s="695"/>
      <c r="C76" s="34" t="s">
        <v>971</v>
      </c>
      <c r="D76" s="33">
        <f t="shared" si="3"/>
        <v>3949.6430933333336</v>
      </c>
      <c r="E76" s="33">
        <f t="shared" si="4"/>
        <v>3159.7144746666668</v>
      </c>
    </row>
    <row r="77" spans="2:5" ht="18.75" x14ac:dyDescent="0.3">
      <c r="B77" s="695"/>
      <c r="C77" s="35" t="s">
        <v>972</v>
      </c>
      <c r="D77" s="30">
        <f>D20*2.5</f>
        <v>6696.8666666666659</v>
      </c>
      <c r="E77" s="30">
        <f t="shared" si="4"/>
        <v>5357.4933333333329</v>
      </c>
    </row>
    <row r="78" spans="2:5" ht="18.75" x14ac:dyDescent="0.3">
      <c r="B78" s="695"/>
      <c r="C78" s="34" t="s">
        <v>973</v>
      </c>
      <c r="D78" s="33">
        <f t="shared" ref="D78:D79" si="5">D21*2.5</f>
        <v>5361.166666666667</v>
      </c>
      <c r="E78" s="33">
        <f t="shared" si="4"/>
        <v>4288.9333333333334</v>
      </c>
    </row>
    <row r="79" spans="2:5" ht="18.75" x14ac:dyDescent="0.3">
      <c r="B79" s="695"/>
      <c r="C79" s="35" t="s">
        <v>974</v>
      </c>
      <c r="D79" s="30">
        <f t="shared" si="5"/>
        <v>7136</v>
      </c>
      <c r="E79" s="30">
        <f t="shared" si="4"/>
        <v>5708.8</v>
      </c>
    </row>
    <row r="80" spans="2:5" ht="18.75" x14ac:dyDescent="0.3">
      <c r="B80" s="695"/>
      <c r="C80" s="34" t="s">
        <v>975</v>
      </c>
      <c r="D80" s="33">
        <f>D23*3.16</f>
        <v>13691.7744</v>
      </c>
      <c r="E80" s="33">
        <f t="shared" si="4"/>
        <v>10953.419519999999</v>
      </c>
    </row>
    <row r="81" spans="2:5" ht="18.75" x14ac:dyDescent="0.3">
      <c r="B81" s="695"/>
      <c r="C81" s="35" t="s">
        <v>976</v>
      </c>
      <c r="D81" s="30">
        <f t="shared" ref="D81:D82" si="6">D24*3.16</f>
        <v>18872.784000000003</v>
      </c>
      <c r="E81" s="30">
        <f t="shared" si="4"/>
        <v>15098.227200000003</v>
      </c>
    </row>
    <row r="82" spans="2:5" ht="18.75" x14ac:dyDescent="0.3">
      <c r="B82" s="695"/>
      <c r="C82" s="34" t="s">
        <v>977</v>
      </c>
      <c r="D82" s="33">
        <f t="shared" si="6"/>
        <v>23821.807466666665</v>
      </c>
      <c r="E82" s="33">
        <f t="shared" si="4"/>
        <v>19057.445973333331</v>
      </c>
    </row>
    <row r="83" spans="2:5" ht="18.75" x14ac:dyDescent="0.3">
      <c r="B83" s="695"/>
      <c r="C83" s="35" t="s">
        <v>978</v>
      </c>
      <c r="D83" s="30">
        <f>D26*3.76</f>
        <v>25097.649066666665</v>
      </c>
      <c r="E83" s="30">
        <f t="shared" si="4"/>
        <v>20078.119253333331</v>
      </c>
    </row>
    <row r="84" spans="2:5" ht="18.75" x14ac:dyDescent="0.3">
      <c r="B84" s="695"/>
      <c r="C84" s="34" t="s">
        <v>979</v>
      </c>
      <c r="D84" s="33">
        <f t="shared" ref="D84:D85" si="7">D27*3.76</f>
        <v>37701.519999999997</v>
      </c>
      <c r="E84" s="33">
        <f t="shared" si="4"/>
        <v>30161.215999999997</v>
      </c>
    </row>
    <row r="85" spans="2:5" ht="19.5" thickBot="1" x14ac:dyDescent="0.35">
      <c r="B85" s="695"/>
      <c r="C85" s="35" t="s">
        <v>980</v>
      </c>
      <c r="D85" s="30">
        <f t="shared" si="7"/>
        <v>37052.493866666664</v>
      </c>
      <c r="E85" s="30">
        <f t="shared" si="4"/>
        <v>29641.995093333331</v>
      </c>
    </row>
    <row r="86" spans="2:5" ht="18.75" x14ac:dyDescent="0.25">
      <c r="B86" s="694"/>
      <c r="C86" s="697" t="s">
        <v>1016</v>
      </c>
      <c r="D86" s="698"/>
      <c r="E86" s="693"/>
    </row>
    <row r="87" spans="2:5" ht="18.75" x14ac:dyDescent="0.25">
      <c r="B87" s="695"/>
      <c r="C87" s="38" t="s">
        <v>101</v>
      </c>
      <c r="D87" s="38" t="s">
        <v>100</v>
      </c>
      <c r="E87" s="37" t="s">
        <v>99</v>
      </c>
    </row>
    <row r="88" spans="2:5" ht="18.75" x14ac:dyDescent="0.3">
      <c r="B88" s="695"/>
      <c r="C88" s="34" t="s">
        <v>961</v>
      </c>
      <c r="D88" s="33">
        <f>D31*2.176</f>
        <v>904.25234285714316</v>
      </c>
      <c r="E88" s="33">
        <f t="shared" ref="E88:E107" si="8">D88-D88*$E$3</f>
        <v>723.40187428571448</v>
      </c>
    </row>
    <row r="89" spans="2:5" ht="18.75" x14ac:dyDescent="0.3">
      <c r="B89" s="695"/>
      <c r="C89" s="35" t="s">
        <v>962</v>
      </c>
      <c r="D89" s="30">
        <f t="shared" ref="D89:D98" si="9">D32*2.176</f>
        <v>1296.8338285714287</v>
      </c>
      <c r="E89" s="30">
        <f t="shared" si="8"/>
        <v>1037.467062857143</v>
      </c>
    </row>
    <row r="90" spans="2:5" ht="18.75" x14ac:dyDescent="0.3">
      <c r="B90" s="695"/>
      <c r="C90" s="34" t="s">
        <v>963</v>
      </c>
      <c r="D90" s="33">
        <f t="shared" si="9"/>
        <v>1621.0578285714289</v>
      </c>
      <c r="E90" s="33">
        <f t="shared" si="8"/>
        <v>1296.8462628571431</v>
      </c>
    </row>
    <row r="91" spans="2:5" ht="18.75" x14ac:dyDescent="0.3">
      <c r="B91" s="695"/>
      <c r="C91" s="35" t="s">
        <v>964</v>
      </c>
      <c r="D91" s="30">
        <f t="shared" si="9"/>
        <v>1774.6212571428573</v>
      </c>
      <c r="E91" s="30">
        <f t="shared" si="8"/>
        <v>1419.6970057142858</v>
      </c>
    </row>
    <row r="92" spans="2:5" ht="18.75" x14ac:dyDescent="0.3">
      <c r="B92" s="695"/>
      <c r="C92" s="34" t="s">
        <v>965</v>
      </c>
      <c r="D92" s="33">
        <f t="shared" si="9"/>
        <v>2286.5408000000002</v>
      </c>
      <c r="E92" s="33">
        <f t="shared" si="8"/>
        <v>1829.2326400000002</v>
      </c>
    </row>
    <row r="93" spans="2:5" ht="18.75" x14ac:dyDescent="0.3">
      <c r="B93" s="695"/>
      <c r="C93" s="35" t="s">
        <v>966</v>
      </c>
      <c r="D93" s="30">
        <f t="shared" si="9"/>
        <v>2559.5666285714292</v>
      </c>
      <c r="E93" s="30">
        <f t="shared" si="8"/>
        <v>2047.6533028571434</v>
      </c>
    </row>
    <row r="94" spans="2:5" ht="18.75" x14ac:dyDescent="0.3">
      <c r="B94" s="695"/>
      <c r="C94" s="34" t="s">
        <v>967</v>
      </c>
      <c r="D94" s="33">
        <f t="shared" si="9"/>
        <v>3242.1156571428578</v>
      </c>
      <c r="E94" s="33">
        <f t="shared" si="8"/>
        <v>2593.6925257142861</v>
      </c>
    </row>
    <row r="95" spans="2:5" ht="18.75" x14ac:dyDescent="0.3">
      <c r="B95" s="695"/>
      <c r="C95" s="35" t="s">
        <v>968</v>
      </c>
      <c r="D95" s="30">
        <f t="shared" si="9"/>
        <v>4027.0299428571434</v>
      </c>
      <c r="E95" s="30">
        <f t="shared" si="8"/>
        <v>3221.6239542857147</v>
      </c>
    </row>
    <row r="96" spans="2:5" ht="18.75" x14ac:dyDescent="0.3">
      <c r="B96" s="695"/>
      <c r="C96" s="34" t="s">
        <v>969</v>
      </c>
      <c r="D96" s="33">
        <f t="shared" si="9"/>
        <v>3958.7968000000005</v>
      </c>
      <c r="E96" s="33">
        <f t="shared" si="8"/>
        <v>3167.0374400000005</v>
      </c>
    </row>
    <row r="97" spans="2:5" ht="18.75" x14ac:dyDescent="0.3">
      <c r="B97" s="695"/>
      <c r="C97" s="35" t="s">
        <v>970</v>
      </c>
      <c r="D97" s="30">
        <f t="shared" si="9"/>
        <v>5801.6512000000012</v>
      </c>
      <c r="E97" s="30">
        <f t="shared" si="8"/>
        <v>4641.3209600000009</v>
      </c>
    </row>
    <row r="98" spans="2:5" ht="18.75" x14ac:dyDescent="0.3">
      <c r="B98" s="695"/>
      <c r="C98" s="34" t="s">
        <v>971</v>
      </c>
      <c r="D98" s="33">
        <f t="shared" si="9"/>
        <v>5153.2342857142867</v>
      </c>
      <c r="E98" s="33">
        <f t="shared" si="8"/>
        <v>4122.587428571429</v>
      </c>
    </row>
    <row r="99" spans="2:5" ht="18.75" x14ac:dyDescent="0.3">
      <c r="B99" s="695"/>
      <c r="C99" s="35" t="s">
        <v>972</v>
      </c>
      <c r="D99" s="30">
        <f>D42*2.5</f>
        <v>9450.1071428571449</v>
      </c>
      <c r="E99" s="30">
        <f t="shared" si="8"/>
        <v>7560.0857142857158</v>
      </c>
    </row>
    <row r="100" spans="2:5" ht="18.75" x14ac:dyDescent="0.3">
      <c r="B100" s="695"/>
      <c r="C100" s="34" t="s">
        <v>973</v>
      </c>
      <c r="D100" s="33">
        <f t="shared" ref="D100:D101" si="10">D43*2.5</f>
        <v>8077.0357142857156</v>
      </c>
      <c r="E100" s="33">
        <f t="shared" si="8"/>
        <v>6461.6285714285723</v>
      </c>
    </row>
    <row r="101" spans="2:5" ht="18.75" x14ac:dyDescent="0.3">
      <c r="B101" s="695"/>
      <c r="C101" s="35" t="s">
        <v>974</v>
      </c>
      <c r="D101" s="30">
        <f t="shared" si="10"/>
        <v>10390.357142857145</v>
      </c>
      <c r="E101" s="30">
        <f t="shared" si="8"/>
        <v>8312.2857142857156</v>
      </c>
    </row>
    <row r="102" spans="2:5" ht="18.75" x14ac:dyDescent="0.3">
      <c r="B102" s="695"/>
      <c r="C102" s="34" t="s">
        <v>975</v>
      </c>
      <c r="D102" s="33">
        <f>D45*3.16</f>
        <v>18942.529714285716</v>
      </c>
      <c r="E102" s="33">
        <f t="shared" si="8"/>
        <v>15154.023771428572</v>
      </c>
    </row>
    <row r="103" spans="2:5" ht="18.75" x14ac:dyDescent="0.3">
      <c r="B103" s="695"/>
      <c r="C103" s="35" t="s">
        <v>976</v>
      </c>
      <c r="D103" s="30">
        <f t="shared" ref="D103:D104" si="11">D46*3.16</f>
        <v>34245.913142857149</v>
      </c>
      <c r="E103" s="30">
        <f t="shared" si="8"/>
        <v>27396.730514285719</v>
      </c>
    </row>
    <row r="104" spans="2:5" ht="18.75" x14ac:dyDescent="0.3">
      <c r="B104" s="695"/>
      <c r="C104" s="34" t="s">
        <v>977</v>
      </c>
      <c r="D104" s="33">
        <f t="shared" si="11"/>
        <v>50551.152000000009</v>
      </c>
      <c r="E104" s="33">
        <f t="shared" si="8"/>
        <v>40440.921600000009</v>
      </c>
    </row>
    <row r="105" spans="2:5" ht="18.75" x14ac:dyDescent="0.3">
      <c r="B105" s="695"/>
      <c r="C105" s="35" t="s">
        <v>978</v>
      </c>
      <c r="D105" s="30">
        <f>D48*3.76</f>
        <v>55304.980571428569</v>
      </c>
      <c r="E105" s="30">
        <f t="shared" si="8"/>
        <v>44243.984457142855</v>
      </c>
    </row>
    <row r="106" spans="2:5" ht="18.75" x14ac:dyDescent="0.3">
      <c r="B106" s="695"/>
      <c r="C106" s="34" t="s">
        <v>979</v>
      </c>
      <c r="D106" s="33">
        <f t="shared" ref="D106:D107" si="12">D49*3.76</f>
        <v>87275.669714285716</v>
      </c>
      <c r="E106" s="33">
        <f t="shared" si="8"/>
        <v>69820.535771428578</v>
      </c>
    </row>
    <row r="107" spans="2:5" ht="18.75" x14ac:dyDescent="0.3">
      <c r="B107" s="695"/>
      <c r="C107" s="35" t="s">
        <v>980</v>
      </c>
      <c r="D107" s="30">
        <f t="shared" si="12"/>
        <v>74597.110857142863</v>
      </c>
      <c r="E107" s="30">
        <f t="shared" si="8"/>
        <v>59677.688685714289</v>
      </c>
    </row>
  </sheetData>
  <sheetProtection algorithmName="SHA-512" hashValue="8mypFXyuqq4Y/b3nFbbBkhSwXxdIOcTmvIkoRDtlhQBQLkBX0GNvdD9AZY/oSQXCOrzl/+F2J56j4zm2psi2ag==" saltValue="8AHHKfF/VpaPKqqQb9cK7Q==" spinCount="100000" sheet="1" objects="1" scenarios="1"/>
  <mergeCells count="14">
    <mergeCell ref="B29:B50"/>
    <mergeCell ref="C29:E29"/>
    <mergeCell ref="B64:B85"/>
    <mergeCell ref="C64:E64"/>
    <mergeCell ref="B86:B107"/>
    <mergeCell ref="C86:E86"/>
    <mergeCell ref="B51:B63"/>
    <mergeCell ref="C51:E51"/>
    <mergeCell ref="B2:B6"/>
    <mergeCell ref="C2:E2"/>
    <mergeCell ref="C5:D5"/>
    <mergeCell ref="C6:D6"/>
    <mergeCell ref="B7:B28"/>
    <mergeCell ref="C7:E7"/>
  </mergeCells>
  <hyperlinks>
    <hyperlink ref="D4" r:id="rId1" xr:uid="{92439634-15C7-4555-A06C-36D71B21439C}"/>
    <hyperlink ref="E4" r:id="rId2" xr:uid="{78C3BB8B-D642-4497-ACBD-DDEA00A76C03}"/>
    <hyperlink ref="E5" r:id="rId3" xr:uid="{94C9C230-9E91-46AD-9D27-7A6989177B18}"/>
    <hyperlink ref="E6" r:id="rId4" xr:uid="{EBB91C46-8EFF-46FF-BA6E-69825A912680}"/>
  </hyperlinks>
  <pageMargins left="0.7" right="0.7" top="0.75" bottom="0.75" header="0.3" footer="0.3"/>
  <pageSetup paperSize="9" orientation="portrait" r:id="rId5"/>
  <drawing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1D404-E9B6-4B41-9F5F-9C0D903B1F64}">
  <sheetPr>
    <tabColor theme="7" tint="-0.249977111117893"/>
    <pageSetUpPr fitToPage="1"/>
  </sheetPr>
  <dimension ref="A1:AU217"/>
  <sheetViews>
    <sheetView zoomScaleNormal="100" workbookViewId="0">
      <selection activeCell="C2" sqref="B2:G7"/>
    </sheetView>
  </sheetViews>
  <sheetFormatPr defaultRowHeight="18.75" x14ac:dyDescent="0.25"/>
  <cols>
    <col min="1" max="1" width="1.85546875" style="316" customWidth="1"/>
    <col min="2" max="2" width="32.5703125" style="279" customWidth="1"/>
    <col min="3" max="3" width="49" style="316" customWidth="1"/>
    <col min="4" max="4" width="22.85546875" style="327" customWidth="1"/>
    <col min="5" max="7" width="22.85546875" style="316" customWidth="1"/>
    <col min="8" max="8" width="11.7109375" style="316" customWidth="1"/>
    <col min="9" max="9" width="14.140625" style="316" customWidth="1"/>
    <col min="10" max="10" width="10.7109375" style="316" bestFit="1" customWidth="1"/>
    <col min="11" max="13" width="13.28515625" style="316" bestFit="1" customWidth="1"/>
    <col min="14" max="15" width="11.5703125" style="316" bestFit="1" customWidth="1"/>
    <col min="16" max="20" width="9.140625" style="316"/>
    <col min="21" max="47" width="9.140625" style="279"/>
    <col min="48" max="16384" width="9.140625" style="316"/>
  </cols>
  <sheetData>
    <row r="1" spans="1:37" ht="8.25" customHeight="1" thickBot="1" x14ac:dyDescent="0.3">
      <c r="A1" s="279"/>
      <c r="C1" s="279"/>
      <c r="D1" s="279"/>
      <c r="E1" s="279"/>
      <c r="F1" s="279"/>
      <c r="G1" s="279"/>
      <c r="H1" s="279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</row>
    <row r="2" spans="1:37" s="279" customFormat="1" ht="60.75" customHeight="1" thickBot="1" x14ac:dyDescent="0.3">
      <c r="B2" s="281"/>
      <c r="C2" s="851" t="s">
        <v>750</v>
      </c>
      <c r="D2" s="852"/>
      <c r="E2" s="852"/>
      <c r="F2" s="852"/>
      <c r="G2" s="853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</row>
    <row r="3" spans="1:37" s="279" customFormat="1" ht="19.5" thickBot="1" x14ac:dyDescent="0.3">
      <c r="B3" s="282"/>
      <c r="F3" s="328" t="s">
        <v>365</v>
      </c>
      <c r="G3" s="397">
        <v>0.1</v>
      </c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</row>
    <row r="4" spans="1:37" s="279" customFormat="1" ht="36.75" customHeight="1" thickBot="1" x14ac:dyDescent="0.3">
      <c r="B4" s="282"/>
      <c r="C4" s="396" t="s">
        <v>140</v>
      </c>
      <c r="D4" s="830" t="s">
        <v>30</v>
      </c>
      <c r="E4" s="830"/>
      <c r="F4" s="830" t="s">
        <v>29</v>
      </c>
      <c r="G4" s="831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</row>
    <row r="5" spans="1:37" s="279" customFormat="1" ht="19.5" thickBot="1" x14ac:dyDescent="0.3">
      <c r="B5" s="282"/>
      <c r="C5" s="395" t="s">
        <v>310</v>
      </c>
      <c r="D5" s="854" t="s">
        <v>748</v>
      </c>
      <c r="E5" s="854"/>
      <c r="F5" s="819" t="s">
        <v>138</v>
      </c>
      <c r="G5" s="82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</row>
    <row r="6" spans="1:37" s="279" customFormat="1" ht="19.5" thickBot="1" x14ac:dyDescent="0.3">
      <c r="B6" s="394"/>
      <c r="C6" s="393" t="s">
        <v>309</v>
      </c>
      <c r="D6" s="864" t="s">
        <v>749</v>
      </c>
      <c r="E6" s="865"/>
      <c r="F6" s="819" t="s">
        <v>136</v>
      </c>
      <c r="G6" s="82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</row>
    <row r="7" spans="1:37" s="279" customFormat="1" ht="19.5" thickBot="1" x14ac:dyDescent="0.3">
      <c r="B7" s="833" t="s">
        <v>361</v>
      </c>
      <c r="C7" s="834"/>
      <c r="D7" s="834"/>
      <c r="E7" s="834"/>
      <c r="F7" s="834"/>
      <c r="G7" s="835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</row>
    <row r="8" spans="1:37" s="279" customFormat="1" x14ac:dyDescent="0.25">
      <c r="B8" s="283" t="s">
        <v>751</v>
      </c>
      <c r="C8" s="284"/>
      <c r="D8" s="285"/>
      <c r="E8" s="286"/>
      <c r="F8" s="284"/>
      <c r="G8" s="287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</row>
    <row r="9" spans="1:37" s="279" customFormat="1" x14ac:dyDescent="0.25">
      <c r="B9" s="288" t="s">
        <v>752</v>
      </c>
      <c r="D9" s="289"/>
      <c r="E9" s="280"/>
      <c r="G9" s="29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</row>
    <row r="10" spans="1:37" s="279" customFormat="1" ht="19.5" thickBot="1" x14ac:dyDescent="0.3">
      <c r="B10" s="288" t="s">
        <v>753</v>
      </c>
      <c r="D10" s="289"/>
      <c r="E10" s="280"/>
      <c r="G10" s="29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</row>
    <row r="11" spans="1:37" s="291" customFormat="1" ht="32.25" customHeight="1" thickBot="1" x14ac:dyDescent="0.35">
      <c r="B11" s="836"/>
      <c r="C11" s="839" t="s">
        <v>751</v>
      </c>
      <c r="D11" s="840"/>
      <c r="E11" s="840"/>
      <c r="F11" s="840"/>
      <c r="G11" s="841"/>
      <c r="H11" s="292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</row>
    <row r="12" spans="1:37" s="293" customFormat="1" ht="19.5" thickBot="1" x14ac:dyDescent="0.35">
      <c r="B12" s="837"/>
      <c r="C12" s="294" t="s">
        <v>27</v>
      </c>
      <c r="D12" s="295" t="s">
        <v>754</v>
      </c>
      <c r="E12" s="295" t="s">
        <v>300</v>
      </c>
      <c r="F12" s="295" t="s">
        <v>301</v>
      </c>
      <c r="G12" s="296" t="s">
        <v>303</v>
      </c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</row>
    <row r="13" spans="1:37" s="293" customFormat="1" x14ac:dyDescent="0.3">
      <c r="B13" s="837"/>
      <c r="C13" s="297" t="s">
        <v>755</v>
      </c>
      <c r="D13" s="298">
        <f>IFERROR((1-$G$3)*'НСПС БАЗА'!D15,"х")</f>
        <v>261</v>
      </c>
      <c r="E13" s="298" t="str">
        <f>IFERROR((1-$G$3)*'НСПС БАЗА'!E15,"х")</f>
        <v>х</v>
      </c>
      <c r="F13" s="298" t="str">
        <f>IFERROR((1-$G$3)*'НСПС БАЗА'!F15,"х")</f>
        <v>х</v>
      </c>
      <c r="G13" s="299" t="str">
        <f>IFERROR((1-$G$3)*'НСПС БАЗА'!G15,"х")</f>
        <v>х</v>
      </c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</row>
    <row r="14" spans="1:37" s="293" customFormat="1" x14ac:dyDescent="0.3">
      <c r="B14" s="837"/>
      <c r="C14" s="300" t="s">
        <v>756</v>
      </c>
      <c r="D14" s="301">
        <f>IFERROR((1-$G$3)*'НСПС БАЗА'!D16,"х")</f>
        <v>345.6</v>
      </c>
      <c r="E14" s="301" t="str">
        <f>IFERROR((1-$G$3)*'НСПС БАЗА'!E16,"х")</f>
        <v>х</v>
      </c>
      <c r="F14" s="301" t="str">
        <f>IFERROR((1-$G$3)*'НСПС БАЗА'!F16,"х")</f>
        <v>х</v>
      </c>
      <c r="G14" s="302" t="str">
        <f>IFERROR((1-$G$3)*'НСПС БАЗА'!G16,"х")</f>
        <v>х</v>
      </c>
      <c r="H14" s="303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</row>
    <row r="15" spans="1:37" s="293" customFormat="1" x14ac:dyDescent="0.3">
      <c r="B15" s="837"/>
      <c r="C15" s="304" t="s">
        <v>757</v>
      </c>
      <c r="D15" s="305">
        <f>IFERROR((1-$G$3)*'НСПС БАЗА'!D17,"х")</f>
        <v>451.8</v>
      </c>
      <c r="E15" s="305" t="str">
        <f>IFERROR((1-$G$3)*'НСПС БАЗА'!E17,"х")</f>
        <v>х</v>
      </c>
      <c r="F15" s="305" t="str">
        <f>IFERROR((1-$G$3)*'НСПС БАЗА'!F17,"х")</f>
        <v>х</v>
      </c>
      <c r="G15" s="306" t="str">
        <f>IFERROR((1-$G$3)*'НСПС БАЗА'!G17,"х")</f>
        <v>х</v>
      </c>
      <c r="H15" s="303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</row>
    <row r="16" spans="1:37" s="293" customFormat="1" x14ac:dyDescent="0.3">
      <c r="B16" s="837"/>
      <c r="C16" s="300" t="s">
        <v>758</v>
      </c>
      <c r="D16" s="301">
        <f>IFERROR((1-$G$3)*'НСПС БАЗА'!D18,"х")</f>
        <v>559.80000000000007</v>
      </c>
      <c r="E16" s="301">
        <f>IFERROR((1-$G$3)*'НСПС БАЗА'!E18,"х")</f>
        <v>500.40000000000003</v>
      </c>
      <c r="F16" s="301">
        <f>IFERROR((1-$G$3)*'НСПС БАЗА'!F18,"х")</f>
        <v>476.1</v>
      </c>
      <c r="G16" s="302" t="str">
        <f>IFERROR((1-$G$3)*'НСПС БАЗА'!G18,"х")</f>
        <v>х</v>
      </c>
      <c r="H16" s="303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</row>
    <row r="17" spans="2:37" s="293" customFormat="1" x14ac:dyDescent="0.3">
      <c r="B17" s="837"/>
      <c r="C17" s="304" t="s">
        <v>759</v>
      </c>
      <c r="D17" s="305">
        <f>IFERROR((1-$G$3)*'НСПС БАЗА'!D19,"х")</f>
        <v>837.9</v>
      </c>
      <c r="E17" s="305">
        <f>IFERROR((1-$G$3)*'НСПС БАЗА'!E19,"х")</f>
        <v>796.5</v>
      </c>
      <c r="F17" s="305">
        <f>IFERROR((1-$G$3)*'НСПС БАЗА'!F19,"х")</f>
        <v>756.9</v>
      </c>
      <c r="G17" s="306">
        <f>IFERROR((1-$G$3)*'НСПС БАЗА'!G19,"х")</f>
        <v>724.5</v>
      </c>
      <c r="H17" s="303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</row>
    <row r="18" spans="2:37" s="293" customFormat="1" x14ac:dyDescent="0.3">
      <c r="B18" s="837"/>
      <c r="C18" s="300" t="s">
        <v>760</v>
      </c>
      <c r="D18" s="301">
        <f>IFERROR((1-$G$3)*'НСПС БАЗА'!D20,"х")</f>
        <v>1147.5</v>
      </c>
      <c r="E18" s="301">
        <f>IFERROR((1-$G$3)*'НСПС БАЗА'!E20,"х")</f>
        <v>1060.2</v>
      </c>
      <c r="F18" s="301">
        <f>IFERROR((1-$G$3)*'НСПС БАЗА'!F20,"х")</f>
        <v>1003.5</v>
      </c>
      <c r="G18" s="302">
        <f>IFERROR((1-$G$3)*'НСПС БАЗА'!G20,"х")</f>
        <v>954.9</v>
      </c>
      <c r="H18" s="303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</row>
    <row r="19" spans="2:37" s="293" customFormat="1" x14ac:dyDescent="0.3">
      <c r="B19" s="837"/>
      <c r="C19" s="304" t="s">
        <v>761</v>
      </c>
      <c r="D19" s="305">
        <f>IFERROR((1-$G$3)*'НСПС БАЗА'!D21,"х")</f>
        <v>1493.1000000000001</v>
      </c>
      <c r="E19" s="305">
        <f>IFERROR((1-$G$3)*'НСПС БАЗА'!E21,"х")</f>
        <v>1388.7</v>
      </c>
      <c r="F19" s="305">
        <f>IFERROR((1-$G$3)*'НСПС БАЗА'!F21,"х")</f>
        <v>1299.6000000000001</v>
      </c>
      <c r="G19" s="306">
        <f>IFERROR((1-$G$3)*'НСПС БАЗА'!G21,"х")</f>
        <v>1223.1000000000001</v>
      </c>
      <c r="H19" s="303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</row>
    <row r="20" spans="2:37" s="293" customFormat="1" x14ac:dyDescent="0.3">
      <c r="B20" s="837"/>
      <c r="C20" s="300" t="s">
        <v>762</v>
      </c>
      <c r="D20" s="301">
        <f>IFERROR((1-$G$3)*'НСПС БАЗА'!D22,"х")</f>
        <v>1773</v>
      </c>
      <c r="E20" s="301" t="str">
        <f>IFERROR((1-$G$3)*'НСПС БАЗА'!E22,"х")</f>
        <v>х</v>
      </c>
      <c r="F20" s="301" t="str">
        <f>IFERROR((1-$G$3)*'НСПС БАЗА'!F22,"х")</f>
        <v>х</v>
      </c>
      <c r="G20" s="302" t="str">
        <f>IFERROR((1-$G$3)*'НСПС БАЗА'!G22,"х")</f>
        <v>х</v>
      </c>
      <c r="H20" s="303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</row>
    <row r="21" spans="2:37" s="293" customFormat="1" x14ac:dyDescent="0.3">
      <c r="B21" s="837"/>
      <c r="C21" s="304" t="s">
        <v>763</v>
      </c>
      <c r="D21" s="305">
        <f>IFERROR((1-$G$3)*'НСПС БАЗА'!D23,"х")</f>
        <v>2409.3000000000002</v>
      </c>
      <c r="E21" s="305">
        <f>IFERROR((1-$G$3)*'НСПС БАЗА'!E23,"х")</f>
        <v>2237.4</v>
      </c>
      <c r="F21" s="305">
        <f>IFERROR((1-$G$3)*'НСПС БАЗА'!F23,"х")</f>
        <v>2086.2000000000003</v>
      </c>
      <c r="G21" s="306">
        <f>IFERROR((1-$G$3)*'НСПС БАЗА'!G23,"х")</f>
        <v>2001.6000000000001</v>
      </c>
      <c r="H21" s="303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</row>
    <row r="22" spans="2:37" s="293" customFormat="1" x14ac:dyDescent="0.3">
      <c r="B22" s="837"/>
      <c r="C22" s="300" t="s">
        <v>764</v>
      </c>
      <c r="D22" s="301">
        <f>IFERROR((1-$G$3)*'НСПС БАЗА'!D24,"х")</f>
        <v>3640.5</v>
      </c>
      <c r="E22" s="301">
        <f>IFERROR((1-$G$3)*'НСПС БАЗА'!E24,"х")</f>
        <v>3358.8</v>
      </c>
      <c r="F22" s="301">
        <f>IFERROR((1-$G$3)*'НСПС БАЗА'!F24,"х")</f>
        <v>3132.9</v>
      </c>
      <c r="G22" s="302">
        <f>IFERROR((1-$G$3)*'НСПС БАЗА'!G24,"х")</f>
        <v>2950.2000000000003</v>
      </c>
      <c r="H22" s="303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</row>
    <row r="23" spans="2:37" s="293" customFormat="1" x14ac:dyDescent="0.3">
      <c r="B23" s="837"/>
      <c r="C23" s="304" t="s">
        <v>765</v>
      </c>
      <c r="D23" s="305">
        <f>IFERROR((1-$G$3)*'НСПС БАЗА'!D25,"х")</f>
        <v>4131</v>
      </c>
      <c r="E23" s="305">
        <f>IFERROR((1-$G$3)*'НСПС БАЗА'!E25,"х")</f>
        <v>3818.7000000000003</v>
      </c>
      <c r="F23" s="305" t="str">
        <f>IFERROR((1-$G$3)*'НСПС БАЗА'!F25,"х")</f>
        <v>х</v>
      </c>
      <c r="G23" s="306" t="str">
        <f>IFERROR((1-$G$3)*'НСПС БАЗА'!G25,"х")</f>
        <v>х</v>
      </c>
      <c r="H23" s="303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</row>
    <row r="24" spans="2:37" s="293" customFormat="1" x14ac:dyDescent="0.3">
      <c r="B24" s="837"/>
      <c r="C24" s="300" t="s">
        <v>766</v>
      </c>
      <c r="D24" s="301">
        <f>IFERROR((1-$G$3)*'НСПС БАЗА'!D26,"х")</f>
        <v>6046.2</v>
      </c>
      <c r="E24" s="301" t="str">
        <f>IFERROR((1-$G$3)*'НСПС БАЗА'!E26,"х")</f>
        <v>х</v>
      </c>
      <c r="F24" s="301" t="str">
        <f>IFERROR((1-$G$3)*'НСПС БАЗА'!F26,"х")</f>
        <v>х</v>
      </c>
      <c r="G24" s="302" t="str">
        <f>IFERROR((1-$G$3)*'НСПС БАЗА'!G26,"х")</f>
        <v>х</v>
      </c>
      <c r="H24" s="303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</row>
    <row r="25" spans="2:37" s="293" customFormat="1" x14ac:dyDescent="0.3">
      <c r="B25" s="837"/>
      <c r="C25" s="304" t="s">
        <v>767</v>
      </c>
      <c r="D25" s="305">
        <f>IFERROR((1-$G$3)*'НСПС БАЗА'!D27,"х")</f>
        <v>7882.2</v>
      </c>
      <c r="E25" s="305">
        <f>IFERROR((1-$G$3)*'НСПС БАЗА'!E27,"х")</f>
        <v>7317</v>
      </c>
      <c r="F25" s="305">
        <f>IFERROR((1-$G$3)*'НСПС БАЗА'!F27,"х")</f>
        <v>6696</v>
      </c>
      <c r="G25" s="306">
        <f>IFERROR((1-$G$3)*'НСПС БАЗА'!G27,"х")</f>
        <v>6604.2</v>
      </c>
      <c r="H25" s="303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</row>
    <row r="26" spans="2:37" s="293" customFormat="1" x14ac:dyDescent="0.3">
      <c r="B26" s="837"/>
      <c r="C26" s="300" t="s">
        <v>768</v>
      </c>
      <c r="D26" s="301">
        <f>IFERROR((1-$G$3)*'НСПС БАЗА'!D28,"х")</f>
        <v>8318.7000000000007</v>
      </c>
      <c r="E26" s="301">
        <f>IFERROR((1-$G$3)*'НСПС БАЗА'!E28,"х")</f>
        <v>7710.3</v>
      </c>
      <c r="F26" s="301">
        <f>IFERROR((1-$G$3)*'НСПС БАЗА'!F28,"х")</f>
        <v>7191.9000000000005</v>
      </c>
      <c r="G26" s="302">
        <f>IFERROR((1-$G$3)*'НСПС БАЗА'!G28,"х")</f>
        <v>6453.9000000000005</v>
      </c>
      <c r="H26" s="303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</row>
    <row r="27" spans="2:37" s="293" customFormat="1" x14ac:dyDescent="0.3">
      <c r="B27" s="837"/>
      <c r="C27" s="304" t="s">
        <v>769</v>
      </c>
      <c r="D27" s="305">
        <f>IFERROR((1-$G$3)*'НСПС БАЗА'!D29,"х")</f>
        <v>9867.6</v>
      </c>
      <c r="E27" s="305">
        <f>IFERROR((1-$G$3)*'НСПС БАЗА'!E29,"х")</f>
        <v>9114.3000000000011</v>
      </c>
      <c r="F27" s="305" t="str">
        <f>IFERROR((1-$G$3)*'НСПС БАЗА'!F29,"х")</f>
        <v>х</v>
      </c>
      <c r="G27" s="306" t="str">
        <f>IFERROR((1-$G$3)*'НСПС БАЗА'!G29,"х")</f>
        <v>х</v>
      </c>
      <c r="H27" s="303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</row>
    <row r="28" spans="2:37" s="293" customFormat="1" x14ac:dyDescent="0.3">
      <c r="B28" s="837"/>
      <c r="C28" s="300" t="s">
        <v>770</v>
      </c>
      <c r="D28" s="301">
        <f>IFERROR((1-$G$3)*'НСПС БАЗА'!D30,"х")</f>
        <v>13700.7</v>
      </c>
      <c r="E28" s="301">
        <f>IFERROR((1-$G$3)*'НСПС БАЗА'!E30,"х")</f>
        <v>12781.800000000001</v>
      </c>
      <c r="F28" s="301">
        <f>IFERROR((1-$G$3)*'НСПС БАЗА'!F30,"х")</f>
        <v>11816.1</v>
      </c>
      <c r="G28" s="302">
        <f>IFERROR((1-$G$3)*'НСПС БАЗА'!G30,"х")</f>
        <v>11166.300000000001</v>
      </c>
      <c r="H28" s="303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</row>
    <row r="29" spans="2:37" s="293" customFormat="1" x14ac:dyDescent="0.3">
      <c r="B29" s="837"/>
      <c r="C29" s="304" t="s">
        <v>771</v>
      </c>
      <c r="D29" s="305">
        <f>IFERROR((1-$G$3)*'НСПС БАЗА'!D31,"х")</f>
        <v>15339.6</v>
      </c>
      <c r="E29" s="305">
        <f>IFERROR((1-$G$3)*'НСПС БАЗА'!E31,"х")</f>
        <v>14246.1</v>
      </c>
      <c r="F29" s="305">
        <f>IFERROR((1-$G$3)*'НСПС БАЗА'!F31,"х")</f>
        <v>12973.5</v>
      </c>
      <c r="G29" s="306">
        <f>IFERROR((1-$G$3)*'НСПС БАЗА'!G31,"х")</f>
        <v>12220.2</v>
      </c>
      <c r="H29" s="303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</row>
    <row r="30" spans="2:37" s="293" customFormat="1" x14ac:dyDescent="0.3">
      <c r="B30" s="837"/>
      <c r="C30" s="300" t="s">
        <v>772</v>
      </c>
      <c r="D30" s="301">
        <f>IFERROR((1-$G$3)*'НСПС БАЗА'!D32,"х")</f>
        <v>16580.7</v>
      </c>
      <c r="E30" s="301">
        <f>IFERROR((1-$G$3)*'НСПС БАЗА'!E32,"х")</f>
        <v>15348.6</v>
      </c>
      <c r="F30" s="301" t="str">
        <f>IFERROR((1-$G$3)*'НСПС БАЗА'!F32,"х")</f>
        <v>х</v>
      </c>
      <c r="G30" s="302" t="str">
        <f>IFERROR((1-$G$3)*'НСПС БАЗА'!G32,"х")</f>
        <v>х</v>
      </c>
      <c r="H30" s="303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</row>
    <row r="31" spans="2:37" s="293" customFormat="1" x14ac:dyDescent="0.3">
      <c r="B31" s="837"/>
      <c r="C31" s="304" t="s">
        <v>773</v>
      </c>
      <c r="D31" s="305">
        <f>IFERROR((1-$G$3)*'НСПС БАЗА'!D33,"х")</f>
        <v>24527.7</v>
      </c>
      <c r="E31" s="305">
        <f>IFERROR((1-$G$3)*'НСПС БАЗА'!E33,"х")</f>
        <v>22857.3</v>
      </c>
      <c r="F31" s="305">
        <f>IFERROR((1-$G$3)*'НСПС БАЗА'!F33,"х")</f>
        <v>20934.900000000001</v>
      </c>
      <c r="G31" s="306">
        <f>IFERROR((1-$G$3)*'НСПС БАЗА'!G33,"х")</f>
        <v>19755.900000000001</v>
      </c>
      <c r="H31" s="303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</row>
    <row r="32" spans="2:37" s="293" customFormat="1" x14ac:dyDescent="0.3">
      <c r="B32" s="837"/>
      <c r="C32" s="300" t="s">
        <v>774</v>
      </c>
      <c r="D32" s="301">
        <f>IFERROR((1-$G$3)*'НСПС БАЗА'!D34,"х")</f>
        <v>33462.9</v>
      </c>
      <c r="E32" s="301">
        <f>IFERROR((1-$G$3)*'НСПС БАЗА'!E34,"х")</f>
        <v>30372.3</v>
      </c>
      <c r="F32" s="301">
        <f>IFERROR((1-$G$3)*'НСПС БАЗА'!F34,"х")</f>
        <v>29421</v>
      </c>
      <c r="G32" s="302" t="str">
        <f>IFERROR((1-$G$3)*'НСПС БАЗА'!G34,"х")</f>
        <v>х</v>
      </c>
      <c r="H32" s="303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</row>
    <row r="33" spans="2:37" s="293" customFormat="1" x14ac:dyDescent="0.3">
      <c r="B33" s="837"/>
      <c r="C33" s="304" t="s">
        <v>775</v>
      </c>
      <c r="D33" s="305">
        <f>IFERROR((1-$G$3)*'НСПС БАЗА'!D35,"х")</f>
        <v>45738.9</v>
      </c>
      <c r="E33" s="305">
        <f>IFERROR((1-$G$3)*'НСПС БАЗА'!E35,"х")</f>
        <v>43844.4</v>
      </c>
      <c r="F33" s="305">
        <f>IFERROR((1-$G$3)*'НСПС БАЗА'!F35,"х")</f>
        <v>41891.4</v>
      </c>
      <c r="G33" s="306">
        <f>IFERROR((1-$G$3)*'НСПС БАЗА'!G35,"х")</f>
        <v>39807.9</v>
      </c>
      <c r="H33" s="303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</row>
    <row r="34" spans="2:37" s="293" customFormat="1" x14ac:dyDescent="0.3">
      <c r="B34" s="837"/>
      <c r="C34" s="300" t="s">
        <v>776</v>
      </c>
      <c r="D34" s="301">
        <f>IFERROR((1-$G$3)*'НСПС БАЗА'!D36,"х")</f>
        <v>63878.400000000001</v>
      </c>
      <c r="E34" s="301">
        <f>IFERROR((1-$G$3)*'НСПС БАЗА'!E36,"х")</f>
        <v>61231.5</v>
      </c>
      <c r="F34" s="301">
        <f>IFERROR((1-$G$3)*'НСПС БАЗА'!F36,"х")</f>
        <v>55652.4</v>
      </c>
      <c r="G34" s="302">
        <f>IFERROR((1-$G$3)*'НСПС БАЗА'!G36,"х")</f>
        <v>51671.700000000004</v>
      </c>
      <c r="H34" s="303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</row>
    <row r="35" spans="2:37" s="293" customFormat="1" x14ac:dyDescent="0.3">
      <c r="B35" s="837"/>
      <c r="C35" s="304" t="s">
        <v>777</v>
      </c>
      <c r="D35" s="305">
        <f>IFERROR((1-$G$3)*'НСПС БАЗА'!D37,"х")</f>
        <v>74103.3</v>
      </c>
      <c r="E35" s="305">
        <f>IFERROR((1-$G$3)*'НСПС БАЗА'!E37,"х")</f>
        <v>69730.2</v>
      </c>
      <c r="F35" s="305">
        <f>IFERROR((1-$G$3)*'НСПС БАЗА'!F37,"х")</f>
        <v>66011.400000000009</v>
      </c>
      <c r="G35" s="306">
        <f>IFERROR((1-$G$3)*'НСПС БАЗА'!G37,"х")</f>
        <v>63260.1</v>
      </c>
      <c r="H35" s="303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</row>
    <row r="36" spans="2:37" s="293" customFormat="1" x14ac:dyDescent="0.3">
      <c r="B36" s="837"/>
      <c r="C36" s="300" t="s">
        <v>778</v>
      </c>
      <c r="D36" s="301">
        <f>IFERROR((1-$G$3)*'НСПС БАЗА'!D38,"х")</f>
        <v>87435.900000000009</v>
      </c>
      <c r="E36" s="301" t="str">
        <f>IFERROR((1-$G$3)*'НСПС БАЗА'!E38,"х")</f>
        <v>х</v>
      </c>
      <c r="F36" s="301" t="str">
        <f>IFERROR((1-$G$3)*'НСПС БАЗА'!F38,"х")</f>
        <v>х</v>
      </c>
      <c r="G36" s="302" t="str">
        <f>IFERROR((1-$G$3)*'НСПС БАЗА'!G38,"х")</f>
        <v>х</v>
      </c>
      <c r="H36" s="303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</row>
    <row r="37" spans="2:37" s="293" customFormat="1" x14ac:dyDescent="0.3">
      <c r="B37" s="837"/>
      <c r="C37" s="304" t="s">
        <v>779</v>
      </c>
      <c r="D37" s="305">
        <f>IFERROR((1-$G$3)*'НСПС БАЗА'!D39,"х")</f>
        <v>105648.3</v>
      </c>
      <c r="E37" s="305">
        <f>IFERROR((1-$G$3)*'НСПС БАЗА'!E39,"х")</f>
        <v>98947.8</v>
      </c>
      <c r="F37" s="305">
        <f>IFERROR((1-$G$3)*'НСПС БАЗА'!F39,"х")</f>
        <v>94721.400000000009</v>
      </c>
      <c r="G37" s="306">
        <f>IFERROR((1-$G$3)*'НСПС БАЗА'!G39,"х")</f>
        <v>86821.2</v>
      </c>
      <c r="H37" s="303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</row>
    <row r="38" spans="2:37" s="293" customFormat="1" x14ac:dyDescent="0.3">
      <c r="B38" s="837"/>
      <c r="C38" s="300" t="s">
        <v>780</v>
      </c>
      <c r="D38" s="301">
        <f>IFERROR((1-$G$3)*'НСПС БАЗА'!D40,"х")</f>
        <v>112903.2</v>
      </c>
      <c r="E38" s="301">
        <f>IFERROR((1-$G$3)*'НСПС БАЗА'!E40,"х")</f>
        <v>105986.7</v>
      </c>
      <c r="F38" s="301">
        <f>IFERROR((1-$G$3)*'НСПС БАЗА'!F40,"х")</f>
        <v>98086.5</v>
      </c>
      <c r="G38" s="302">
        <f>IFERROR((1-$G$3)*'НСПС БАЗА'!G40,"х")</f>
        <v>90126</v>
      </c>
      <c r="H38" s="303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</row>
    <row r="39" spans="2:37" s="293" customFormat="1" x14ac:dyDescent="0.3">
      <c r="B39" s="837"/>
      <c r="C39" s="304" t="s">
        <v>781</v>
      </c>
      <c r="D39" s="305">
        <f>IFERROR((1-$G$3)*'НСПС БАЗА'!D41,"х")</f>
        <v>136725.30000000002</v>
      </c>
      <c r="E39" s="305" t="str">
        <f>IFERROR((1-$G$3)*'НСПС БАЗА'!E41,"х")</f>
        <v>х</v>
      </c>
      <c r="F39" s="305" t="str">
        <f>IFERROR((1-$G$3)*'НСПС БАЗА'!F41,"х")</f>
        <v>х</v>
      </c>
      <c r="G39" s="306" t="str">
        <f>IFERROR((1-$G$3)*'НСПС БАЗА'!G41,"х")</f>
        <v>х</v>
      </c>
      <c r="H39" s="303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</row>
    <row r="40" spans="2:37" s="293" customFormat="1" x14ac:dyDescent="0.3">
      <c r="B40" s="837"/>
      <c r="C40" s="300" t="s">
        <v>782</v>
      </c>
      <c r="D40" s="301">
        <f>IFERROR((1-$G$3)*'НСПС БАЗА'!D42,"х")</f>
        <v>155536.20000000001</v>
      </c>
      <c r="E40" s="301">
        <f>IFERROR((1-$G$3)*'НСПС БАЗА'!E42,"х")</f>
        <v>151587</v>
      </c>
      <c r="F40" s="301">
        <f>IFERROR((1-$G$3)*'НСПС БАЗА'!F42,"х")</f>
        <v>132975</v>
      </c>
      <c r="G40" s="302">
        <f>IFERROR((1-$G$3)*'НСПС БАЗА'!G42,"х")</f>
        <v>124629.3</v>
      </c>
      <c r="H40" s="303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</row>
    <row r="41" spans="2:37" s="293" customFormat="1" x14ac:dyDescent="0.3">
      <c r="B41" s="837"/>
      <c r="C41" s="304" t="s">
        <v>783</v>
      </c>
      <c r="D41" s="305">
        <f>IFERROR((1-$G$3)*'НСПС БАЗА'!D43,"х")</f>
        <v>194005.80000000002</v>
      </c>
      <c r="E41" s="305">
        <f>IFERROR((1-$G$3)*'НСПС БАЗА'!E43,"х")</f>
        <v>179037</v>
      </c>
      <c r="F41" s="305" t="str">
        <f>IFERROR((1-$G$3)*'НСПС БАЗА'!F43,"х")</f>
        <v>х</v>
      </c>
      <c r="G41" s="306" t="str">
        <f>IFERROR((1-$G$3)*'НСПС БАЗА'!G43,"х")</f>
        <v>х</v>
      </c>
      <c r="H41" s="303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</row>
    <row r="42" spans="2:37" s="293" customFormat="1" x14ac:dyDescent="0.3">
      <c r="B42" s="837"/>
      <c r="C42" s="300" t="s">
        <v>784</v>
      </c>
      <c r="D42" s="301">
        <f>IFERROR((1-$G$3)*'НСПС БАЗА'!D44,"х")</f>
        <v>268298.10000000003</v>
      </c>
      <c r="E42" s="301">
        <f>IFERROR((1-$G$3)*'НСПС БАЗА'!E44,"х")</f>
        <v>248797.80000000002</v>
      </c>
      <c r="F42" s="301">
        <f>IFERROR((1-$G$3)*'НСПС БАЗА'!F44,"х")</f>
        <v>214847.1</v>
      </c>
      <c r="G42" s="302">
        <f>IFERROR((1-$G$3)*'НСПС БАЗА'!G44,"х")</f>
        <v>201552.30000000002</v>
      </c>
      <c r="H42" s="303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</row>
    <row r="43" spans="2:37" s="293" customFormat="1" x14ac:dyDescent="0.3">
      <c r="B43" s="837"/>
      <c r="C43" s="304" t="s">
        <v>785</v>
      </c>
      <c r="D43" s="305">
        <f>IFERROR((1-$G$3)*'НСПС БАЗА'!D45,"х")</f>
        <v>362377.8</v>
      </c>
      <c r="E43" s="305">
        <f>IFERROR((1-$G$3)*'НСПС БАЗА'!E45,"х")</f>
        <v>304841.7</v>
      </c>
      <c r="F43" s="305">
        <f>IFERROR((1-$G$3)*'НСПС БАЗА'!F45,"х")</f>
        <v>239499</v>
      </c>
      <c r="G43" s="306" t="str">
        <f>IFERROR((1-$G$3)*'НСПС БАЗА'!G45,"х")</f>
        <v>х</v>
      </c>
      <c r="H43" s="303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</row>
    <row r="44" spans="2:37" s="293" customFormat="1" x14ac:dyDescent="0.3">
      <c r="B44" s="837"/>
      <c r="C44" s="300" t="s">
        <v>786</v>
      </c>
      <c r="D44" s="301">
        <f>IFERROR((1-$G$3)*'НСПС БАЗА'!D46,"х")</f>
        <v>502174.8</v>
      </c>
      <c r="E44" s="301">
        <f>IFERROR((1-$G$3)*'НСПС БАЗА'!E46,"х")</f>
        <v>430523.10000000003</v>
      </c>
      <c r="F44" s="301">
        <f>IFERROR((1-$G$3)*'НСПС БАЗА'!F46,"х")</f>
        <v>342856.8</v>
      </c>
      <c r="G44" s="302">
        <f>IFERROR((1-$G$3)*'НСПС БАЗА'!G46,"х")</f>
        <v>320679</v>
      </c>
      <c r="H44" s="303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</row>
    <row r="45" spans="2:37" s="293" customFormat="1" x14ac:dyDescent="0.3">
      <c r="B45" s="837"/>
      <c r="C45" s="304" t="s">
        <v>787</v>
      </c>
      <c r="D45" s="305">
        <f>IFERROR((1-$G$3)*'НСПС БАЗА'!D47,"х")</f>
        <v>514931.4</v>
      </c>
      <c r="E45" s="305">
        <f>IFERROR((1-$G$3)*'НСПС БАЗА'!E47,"х")</f>
        <v>432890.10000000003</v>
      </c>
      <c r="F45" s="305">
        <f>IFERROR((1-$G$3)*'НСПС БАЗА'!F47,"х")</f>
        <v>358687.8</v>
      </c>
      <c r="G45" s="306" t="str">
        <f>IFERROR((1-$G$3)*'НСПС БАЗА'!G47,"х")</f>
        <v>х</v>
      </c>
      <c r="H45" s="303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</row>
    <row r="46" spans="2:37" s="293" customFormat="1" x14ac:dyDescent="0.3">
      <c r="B46" s="837"/>
      <c r="C46" s="300" t="s">
        <v>788</v>
      </c>
      <c r="D46" s="301">
        <f>IFERROR((1-$G$3)*'НСПС БАЗА'!D48,"х")</f>
        <v>925673.4</v>
      </c>
      <c r="E46" s="301">
        <f>IFERROR((1-$G$3)*'НСПС БАЗА'!E48,"х")</f>
        <v>806869.8</v>
      </c>
      <c r="F46" s="301">
        <f>IFERROR((1-$G$3)*'НСПС БАЗА'!F48,"х")</f>
        <v>634349.70000000007</v>
      </c>
      <c r="G46" s="302">
        <f>IFERROR((1-$G$3)*'НСПС БАЗА'!G48,"х")</f>
        <v>600491.70000000007</v>
      </c>
      <c r="H46" s="303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</row>
    <row r="47" spans="2:37" s="293" customFormat="1" x14ac:dyDescent="0.3">
      <c r="B47" s="837"/>
      <c r="C47" s="304" t="s">
        <v>789</v>
      </c>
      <c r="D47" s="305" t="str">
        <f>IFERROR((1-$G$3)*'НСПС БАЗА'!D49,"х")</f>
        <v>х</v>
      </c>
      <c r="E47" s="305">
        <f>IFERROR((1-$G$3)*'НСПС БАЗА'!E49,"х")</f>
        <v>1980602.1</v>
      </c>
      <c r="F47" s="305">
        <f>IFERROR((1-$G$3)*'НСПС БАЗА'!F49,"х")</f>
        <v>1602104.4000000001</v>
      </c>
      <c r="G47" s="306">
        <f>IFERROR((1-$G$3)*'НСПС БАЗА'!G49,"х")</f>
        <v>1201044.6000000001</v>
      </c>
      <c r="H47" s="303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</row>
    <row r="48" spans="2:37" s="293" customFormat="1" ht="19.5" thickBot="1" x14ac:dyDescent="0.35">
      <c r="B48" s="838"/>
      <c r="C48" s="307" t="s">
        <v>790</v>
      </c>
      <c r="D48" s="308" t="str">
        <f>IFERROR((1-$G$3)*'НСПС БАЗА'!D50,"х")</f>
        <v>х</v>
      </c>
      <c r="E48" s="308">
        <f>IFERROR((1-$G$3)*'НСПС БАЗА'!E50,"х")</f>
        <v>4373484.3</v>
      </c>
      <c r="F48" s="309">
        <f>IFERROR((1-$G$3)*'НСПС БАЗА'!F50,"х")</f>
        <v>3605253.3000000003</v>
      </c>
      <c r="G48" s="310">
        <f>IFERROR((1-$G$3)*'НСПС БАЗА'!G50,"х")</f>
        <v>2644476.3000000003</v>
      </c>
      <c r="H48" s="303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</row>
    <row r="49" spans="2:47" s="279" customFormat="1" ht="32.25" customHeight="1" x14ac:dyDescent="0.25">
      <c r="B49" s="836"/>
      <c r="C49" s="861" t="s">
        <v>752</v>
      </c>
      <c r="D49" s="862"/>
      <c r="E49" s="863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</row>
    <row r="50" spans="2:47" s="279" customFormat="1" x14ac:dyDescent="0.25">
      <c r="B50" s="837"/>
      <c r="C50" s="311" t="s">
        <v>27</v>
      </c>
      <c r="D50" s="312" t="s">
        <v>754</v>
      </c>
      <c r="E50" s="313" t="s">
        <v>298</v>
      </c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</row>
    <row r="51" spans="2:47" s="279" customFormat="1" x14ac:dyDescent="0.25">
      <c r="B51" s="837"/>
      <c r="C51" s="314" t="s">
        <v>791</v>
      </c>
      <c r="D51" s="305">
        <f>(1-$G$3)*'НСПС БАЗА'!D53</f>
        <v>261</v>
      </c>
      <c r="E51" s="306">
        <f>(1-$G$3)*'НСПС БАЗА'!E53</f>
        <v>383.40000000000003</v>
      </c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</row>
    <row r="52" spans="2:47" s="279" customFormat="1" x14ac:dyDescent="0.25">
      <c r="B52" s="837"/>
      <c r="C52" s="315" t="s">
        <v>792</v>
      </c>
      <c r="D52" s="301">
        <f>(1-$G$3)*'НСПС БАЗА'!D54</f>
        <v>345.6</v>
      </c>
      <c r="E52" s="302">
        <f>(1-$G$3)*'НСПС БАЗА'!E54</f>
        <v>543.6</v>
      </c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</row>
    <row r="53" spans="2:47" s="279" customFormat="1" x14ac:dyDescent="0.25">
      <c r="B53" s="837"/>
      <c r="C53" s="314" t="s">
        <v>793</v>
      </c>
      <c r="D53" s="305">
        <f>(1-$G$3)*'НСПС БАЗА'!D55</f>
        <v>451.8</v>
      </c>
      <c r="E53" s="306">
        <f>(1-$G$3)*'НСПС БАЗА'!E55</f>
        <v>676.80000000000007</v>
      </c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</row>
    <row r="54" spans="2:47" s="279" customFormat="1" x14ac:dyDescent="0.25">
      <c r="B54" s="837"/>
      <c r="C54" s="315" t="s">
        <v>794</v>
      </c>
      <c r="D54" s="301">
        <f>(1-$G$3)*'НСПС БАЗА'!D56</f>
        <v>559.80000000000007</v>
      </c>
      <c r="E54" s="302">
        <f>(1-$G$3)*'НСПС БАЗА'!E56</f>
        <v>923.4</v>
      </c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</row>
    <row r="55" spans="2:47" x14ac:dyDescent="0.25">
      <c r="B55" s="837"/>
      <c r="C55" s="314" t="s">
        <v>795</v>
      </c>
      <c r="D55" s="305">
        <f>(1-$G$3)*'НСПС БАЗА'!D57</f>
        <v>837.9</v>
      </c>
      <c r="E55" s="306">
        <f>(1-$G$3)*'НСПС БАЗА'!E57</f>
        <v>1363.5</v>
      </c>
      <c r="F55" s="279"/>
      <c r="G55" s="279"/>
      <c r="H55" s="279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T55" s="316"/>
      <c r="AU55" s="316"/>
    </row>
    <row r="56" spans="2:47" x14ac:dyDescent="0.25">
      <c r="B56" s="837"/>
      <c r="C56" s="315" t="s">
        <v>796</v>
      </c>
      <c r="D56" s="301">
        <f>(1-$G$3)*'НСПС БАЗА'!D58</f>
        <v>1147.5</v>
      </c>
      <c r="E56" s="302">
        <f>(1-$G$3)*'НСПС БАЗА'!E58</f>
        <v>1647.9</v>
      </c>
      <c r="F56" s="279"/>
      <c r="G56" s="279"/>
      <c r="H56" s="279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T56" s="316"/>
      <c r="AU56" s="316"/>
    </row>
    <row r="57" spans="2:47" x14ac:dyDescent="0.25">
      <c r="B57" s="837"/>
      <c r="C57" s="314" t="s">
        <v>797</v>
      </c>
      <c r="D57" s="305">
        <f>(1-$G$3)*'НСПС БАЗА'!D59</f>
        <v>1493.1000000000001</v>
      </c>
      <c r="E57" s="306">
        <f>(1-$G$3)*'НСПС БАЗА'!E59</f>
        <v>2116.8000000000002</v>
      </c>
      <c r="F57" s="279"/>
      <c r="G57" s="279"/>
      <c r="H57" s="279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T57" s="316"/>
      <c r="AU57" s="316"/>
    </row>
    <row r="58" spans="2:47" x14ac:dyDescent="0.25">
      <c r="B58" s="837"/>
      <c r="C58" s="315" t="s">
        <v>798</v>
      </c>
      <c r="D58" s="301">
        <f>(1-$G$3)*'НСПС БАЗА'!D60</f>
        <v>1773</v>
      </c>
      <c r="E58" s="302">
        <f>(1-$G$3)*'НСПС БАЗА'!E60</f>
        <v>3040.2000000000003</v>
      </c>
      <c r="F58" s="279"/>
      <c r="G58" s="279"/>
      <c r="H58" s="279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T58" s="316"/>
      <c r="AU58" s="316"/>
    </row>
    <row r="59" spans="2:47" x14ac:dyDescent="0.25">
      <c r="B59" s="837"/>
      <c r="C59" s="314" t="s">
        <v>799</v>
      </c>
      <c r="D59" s="305">
        <f>(1-$G$3)*'НСПС БАЗА'!D61</f>
        <v>2676.6</v>
      </c>
      <c r="E59" s="306">
        <f>(1-$G$3)*'НСПС БАЗА'!E61</f>
        <v>3896.1</v>
      </c>
      <c r="F59" s="279"/>
      <c r="G59" s="279"/>
      <c r="H59" s="279"/>
      <c r="I59" s="280"/>
      <c r="J59" s="280"/>
      <c r="K59" s="280"/>
      <c r="L59" s="280"/>
      <c r="M59" s="280"/>
      <c r="N59" s="280"/>
      <c r="O59" s="280"/>
      <c r="P59" s="280"/>
      <c r="Q59" s="280"/>
      <c r="R59" s="280"/>
      <c r="S59" s="280"/>
      <c r="T59" s="280"/>
      <c r="U59" s="280"/>
      <c r="V59" s="280"/>
      <c r="W59" s="280"/>
      <c r="X59" s="280"/>
      <c r="Y59" s="280"/>
      <c r="Z59" s="280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T59" s="316"/>
      <c r="AU59" s="316"/>
    </row>
    <row r="60" spans="2:47" x14ac:dyDescent="0.25">
      <c r="B60" s="837"/>
      <c r="C60" s="315" t="s">
        <v>800</v>
      </c>
      <c r="D60" s="301">
        <f>(1-$G$3)*'НСПС БАЗА'!D62</f>
        <v>3640.5</v>
      </c>
      <c r="E60" s="302">
        <f>(1-$G$3)*'НСПС БАЗА'!E62</f>
        <v>5433.3</v>
      </c>
      <c r="F60" s="279"/>
      <c r="G60" s="279"/>
      <c r="H60" s="279"/>
      <c r="I60" s="280"/>
      <c r="J60" s="280"/>
      <c r="K60" s="280"/>
      <c r="L60" s="280"/>
      <c r="M60" s="280"/>
      <c r="N60" s="280"/>
      <c r="O60" s="280"/>
      <c r="P60" s="280"/>
      <c r="Q60" s="280"/>
      <c r="R60" s="280"/>
      <c r="S60" s="280"/>
      <c r="T60" s="280"/>
      <c r="U60" s="280"/>
      <c r="V60" s="280"/>
      <c r="W60" s="280"/>
      <c r="X60" s="280"/>
      <c r="Y60" s="280"/>
      <c r="Z60" s="280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  <c r="AK60" s="280"/>
      <c r="AT60" s="316"/>
      <c r="AU60" s="316"/>
    </row>
    <row r="61" spans="2:47" x14ac:dyDescent="0.25">
      <c r="B61" s="837"/>
      <c r="C61" s="314" t="s">
        <v>801</v>
      </c>
      <c r="D61" s="305">
        <f>(1-$G$3)*'НСПС БАЗА'!D63</f>
        <v>4131</v>
      </c>
      <c r="E61" s="306">
        <f>(1-$G$3)*'НСПС БАЗА'!E63</f>
        <v>6473.7</v>
      </c>
      <c r="F61" s="279"/>
      <c r="G61" s="279"/>
      <c r="H61" s="279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0"/>
      <c r="AA61" s="280"/>
      <c r="AB61" s="280"/>
      <c r="AC61" s="280"/>
      <c r="AD61" s="280"/>
      <c r="AE61" s="280"/>
      <c r="AF61" s="280"/>
      <c r="AG61" s="280"/>
      <c r="AH61" s="280"/>
      <c r="AI61" s="280"/>
      <c r="AJ61" s="280"/>
      <c r="AK61" s="280"/>
      <c r="AT61" s="316"/>
      <c r="AU61" s="316"/>
    </row>
    <row r="62" spans="2:47" x14ac:dyDescent="0.25">
      <c r="B62" s="837"/>
      <c r="C62" s="315" t="s">
        <v>802</v>
      </c>
      <c r="D62" s="301">
        <f>(1-$G$3)*'НСПС БАЗА'!D64</f>
        <v>6046.2</v>
      </c>
      <c r="E62" s="302">
        <f>(1-$G$3)*'НСПС БАЗА'!E64</f>
        <v>8963.1</v>
      </c>
      <c r="F62" s="279"/>
      <c r="G62" s="279"/>
      <c r="H62" s="279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T62" s="316"/>
      <c r="AU62" s="316"/>
    </row>
    <row r="63" spans="2:47" x14ac:dyDescent="0.25">
      <c r="B63" s="837"/>
      <c r="C63" s="314" t="s">
        <v>803</v>
      </c>
      <c r="D63" s="305">
        <f>(1-$G$3)*'НСПС БАЗА'!D65</f>
        <v>8318.7000000000007</v>
      </c>
      <c r="E63" s="306">
        <f>(1-$G$3)*'НСПС БАЗА'!E65</f>
        <v>10996.2</v>
      </c>
      <c r="F63" s="279"/>
      <c r="G63" s="279"/>
      <c r="H63" s="279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T63" s="316"/>
      <c r="AU63" s="316"/>
    </row>
    <row r="64" spans="2:47" x14ac:dyDescent="0.25">
      <c r="B64" s="837"/>
      <c r="C64" s="315" t="s">
        <v>804</v>
      </c>
      <c r="D64" s="301">
        <f>(1-$G$3)*'НСПС БАЗА'!D66</f>
        <v>10758.6</v>
      </c>
      <c r="E64" s="302">
        <f>(1-$G$3)*'НСПС БАЗА'!E66</f>
        <v>13853.7</v>
      </c>
      <c r="F64" s="279"/>
      <c r="G64" s="279"/>
      <c r="H64" s="279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T64" s="316"/>
      <c r="AU64" s="316"/>
    </row>
    <row r="65" spans="1:47" x14ac:dyDescent="0.25">
      <c r="B65" s="837"/>
      <c r="C65" s="314" t="s">
        <v>805</v>
      </c>
      <c r="D65" s="305">
        <f>(1-$G$3)*'НСПС БАЗА'!D67</f>
        <v>14947.2</v>
      </c>
      <c r="E65" s="306">
        <f>(1-$G$3)*'НСПС БАЗА'!E67</f>
        <v>18006.3</v>
      </c>
      <c r="F65" s="279"/>
      <c r="G65" s="279"/>
      <c r="H65" s="279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0"/>
      <c r="AT65" s="316"/>
      <c r="AU65" s="316"/>
    </row>
    <row r="66" spans="1:47" x14ac:dyDescent="0.25">
      <c r="B66" s="837"/>
      <c r="C66" s="315" t="s">
        <v>806</v>
      </c>
      <c r="D66" s="301">
        <f>(1-$G$3)*'НСПС БАЗА'!D68</f>
        <v>16860.600000000002</v>
      </c>
      <c r="E66" s="302">
        <f>(1-$G$3)*'НСПС БАЗА'!E68</f>
        <v>26319.600000000002</v>
      </c>
      <c r="F66" s="279"/>
      <c r="G66" s="279"/>
      <c r="H66" s="279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T66" s="316"/>
      <c r="AU66" s="316"/>
    </row>
    <row r="67" spans="1:47" x14ac:dyDescent="0.25">
      <c r="B67" s="837"/>
      <c r="C67" s="314" t="s">
        <v>807</v>
      </c>
      <c r="D67" s="305">
        <f>(1-$G$3)*'НСПС БАЗА'!D69</f>
        <v>20074.5</v>
      </c>
      <c r="E67" s="306">
        <f>(1-$G$3)*'НСПС БАЗА'!E69</f>
        <v>28498.5</v>
      </c>
      <c r="F67" s="279"/>
      <c r="G67" s="279"/>
      <c r="H67" s="279"/>
      <c r="I67" s="280"/>
      <c r="J67" s="280"/>
      <c r="K67" s="280"/>
      <c r="L67" s="280"/>
      <c r="M67" s="280"/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T67" s="316"/>
      <c r="AU67" s="316"/>
    </row>
    <row r="68" spans="1:47" x14ac:dyDescent="0.25">
      <c r="B68" s="837"/>
      <c r="C68" s="315" t="s">
        <v>808</v>
      </c>
      <c r="D68" s="301">
        <f>(1-$G$3)*'НСПС БАЗА'!D70</f>
        <v>26496</v>
      </c>
      <c r="E68" s="302">
        <f>(1-$G$3)*'НСПС БАЗА'!E70</f>
        <v>40779</v>
      </c>
      <c r="F68" s="279"/>
      <c r="G68" s="279"/>
      <c r="H68" s="279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T68" s="316"/>
      <c r="AU68" s="316"/>
    </row>
    <row r="69" spans="1:47" x14ac:dyDescent="0.25">
      <c r="B69" s="837"/>
      <c r="C69" s="314" t="s">
        <v>809</v>
      </c>
      <c r="D69" s="305">
        <f>(1-$G$3)*'НСПС БАЗА'!D71</f>
        <v>44514</v>
      </c>
      <c r="E69" s="306">
        <f>(1-$G$3)*'НСПС БАЗА'!E71</f>
        <v>58383.9</v>
      </c>
      <c r="F69" s="279"/>
      <c r="G69" s="279"/>
      <c r="H69" s="279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T69" s="316"/>
      <c r="AU69" s="316"/>
    </row>
    <row r="70" spans="1:47" x14ac:dyDescent="0.25">
      <c r="B70" s="837"/>
      <c r="C70" s="315" t="s">
        <v>810</v>
      </c>
      <c r="D70" s="301">
        <f>(1-$G$3)*'НСПС БАЗА'!D72</f>
        <v>62522.1</v>
      </c>
      <c r="E70" s="302">
        <f>(1-$G$3)*'НСПС БАЗА'!E72</f>
        <v>84167.1</v>
      </c>
      <c r="F70" s="279"/>
      <c r="G70" s="279"/>
      <c r="H70" s="279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T70" s="316"/>
      <c r="AU70" s="316"/>
    </row>
    <row r="71" spans="1:47" x14ac:dyDescent="0.25">
      <c r="B71" s="837"/>
      <c r="C71" s="314" t="s">
        <v>811</v>
      </c>
      <c r="D71" s="305">
        <f>(1-$G$3)*'НСПС БАЗА'!D73</f>
        <v>90116.1</v>
      </c>
      <c r="E71" s="306">
        <f>(1-$G$3)*'НСПС БАЗА'!E73</f>
        <v>122739.3</v>
      </c>
      <c r="F71" s="279"/>
      <c r="G71" s="279"/>
      <c r="H71" s="279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T71" s="316"/>
      <c r="AU71" s="316"/>
    </row>
    <row r="72" spans="1:47" x14ac:dyDescent="0.25">
      <c r="B72" s="837"/>
      <c r="C72" s="315" t="s">
        <v>812</v>
      </c>
      <c r="D72" s="301">
        <f>(1-$G$3)*'НСПС БАЗА'!D74</f>
        <v>103673.7</v>
      </c>
      <c r="E72" s="302">
        <f>(1-$G$3)*'НСПС БАЗА'!E74</f>
        <v>140356.80000000002</v>
      </c>
      <c r="F72" s="279"/>
      <c r="G72" s="279"/>
      <c r="H72" s="279"/>
      <c r="I72" s="280"/>
      <c r="J72" s="280"/>
      <c r="K72" s="280"/>
      <c r="L72" s="280"/>
      <c r="M72" s="280"/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T72" s="316"/>
      <c r="AU72" s="316"/>
    </row>
    <row r="73" spans="1:47" x14ac:dyDescent="0.25">
      <c r="B73" s="837"/>
      <c r="C73" s="314" t="s">
        <v>813</v>
      </c>
      <c r="D73" s="305">
        <f>(1-$G$3)*'НСПС БАЗА'!D75</f>
        <v>112019.40000000001</v>
      </c>
      <c r="E73" s="306">
        <f>(1-$G$3)*'НСПС БАЗА'!E75</f>
        <v>151710.30000000002</v>
      </c>
      <c r="F73" s="279"/>
      <c r="G73" s="279"/>
      <c r="H73" s="279"/>
      <c r="I73" s="280"/>
      <c r="J73" s="280"/>
      <c r="K73" s="280"/>
      <c r="L73" s="280"/>
      <c r="M73" s="280"/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T73" s="316"/>
      <c r="AU73" s="316"/>
    </row>
    <row r="74" spans="1:47" x14ac:dyDescent="0.25">
      <c r="B74" s="837"/>
      <c r="C74" s="315" t="s">
        <v>814</v>
      </c>
      <c r="D74" s="301">
        <f>(1-$G$3)*'НСПС БАЗА'!D76</f>
        <v>142078.5</v>
      </c>
      <c r="E74" s="302">
        <f>(1-$G$3)*'НСПС БАЗА'!E76</f>
        <v>193909.5</v>
      </c>
      <c r="F74" s="279"/>
      <c r="G74" s="279"/>
      <c r="H74" s="279"/>
      <c r="I74" s="280"/>
      <c r="J74" s="280"/>
      <c r="K74" s="280"/>
      <c r="L74" s="280"/>
      <c r="M74" s="280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  <c r="AK74" s="280"/>
      <c r="AT74" s="316"/>
      <c r="AU74" s="316"/>
    </row>
    <row r="75" spans="1:47" x14ac:dyDescent="0.25">
      <c r="B75" s="837"/>
      <c r="C75" s="314" t="s">
        <v>815</v>
      </c>
      <c r="D75" s="305">
        <f>(1-$G$3)*'НСПС БАЗА'!D77</f>
        <v>177721.2</v>
      </c>
      <c r="E75" s="306">
        <f>(1-$G$3)*'НСПС БАЗА'!E77</f>
        <v>243866.7</v>
      </c>
      <c r="F75" s="279"/>
      <c r="G75" s="280"/>
      <c r="H75" s="280"/>
      <c r="I75" s="280"/>
      <c r="J75" s="280"/>
      <c r="K75" s="280"/>
      <c r="L75" s="280"/>
      <c r="M75" s="280"/>
      <c r="N75" s="280"/>
      <c r="O75" s="280"/>
      <c r="P75" s="280"/>
      <c r="Q75" s="280"/>
      <c r="R75" s="280"/>
      <c r="S75" s="280"/>
      <c r="T75" s="280"/>
      <c r="U75" s="280"/>
      <c r="V75" s="280"/>
      <c r="W75" s="280"/>
      <c r="X75" s="280"/>
      <c r="Y75" s="280"/>
      <c r="Z75" s="280"/>
      <c r="AA75" s="280"/>
      <c r="AB75" s="280"/>
      <c r="AC75" s="280"/>
      <c r="AD75" s="280"/>
      <c r="AE75" s="280"/>
      <c r="AF75" s="280"/>
      <c r="AG75" s="280"/>
      <c r="AH75" s="280"/>
      <c r="AI75" s="280"/>
      <c r="AJ75" s="280"/>
      <c r="AK75" s="280"/>
      <c r="AT75" s="316"/>
      <c r="AU75" s="316"/>
    </row>
    <row r="76" spans="1:47" x14ac:dyDescent="0.25">
      <c r="B76" s="837"/>
      <c r="C76" s="315" t="s">
        <v>816</v>
      </c>
      <c r="D76" s="301">
        <f>(1-$G$3)*'НСПС БАЗА'!D78</f>
        <v>257327.1</v>
      </c>
      <c r="E76" s="302">
        <f>(1-$G$3)*'НСПС БАЗА'!E78</f>
        <v>351747.9</v>
      </c>
      <c r="F76" s="279"/>
      <c r="G76" s="280"/>
      <c r="H76" s="280"/>
      <c r="I76" s="280"/>
      <c r="J76" s="280"/>
      <c r="K76" s="280"/>
      <c r="L76" s="280"/>
      <c r="M76" s="280"/>
      <c r="N76" s="280"/>
      <c r="O76" s="280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  <c r="AK76" s="280"/>
      <c r="AT76" s="316"/>
      <c r="AU76" s="316"/>
    </row>
    <row r="77" spans="1:47" ht="19.5" thickBot="1" x14ac:dyDescent="0.3">
      <c r="B77" s="838"/>
      <c r="C77" s="317" t="s">
        <v>817</v>
      </c>
      <c r="D77" s="318">
        <f>(1-$G$3)*'НСПС БАЗА'!D79</f>
        <v>300756.60000000003</v>
      </c>
      <c r="E77" s="319">
        <f>(1-$G$3)*'НСПС БАЗА'!E79</f>
        <v>409569.3</v>
      </c>
      <c r="F77" s="279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0"/>
      <c r="S77" s="280"/>
      <c r="T77" s="280"/>
      <c r="U77" s="280"/>
      <c r="V77" s="280"/>
      <c r="W77" s="280"/>
      <c r="X77" s="280"/>
      <c r="Y77" s="280"/>
      <c r="Z77" s="280"/>
      <c r="AA77" s="280"/>
      <c r="AB77" s="280"/>
      <c r="AC77" s="280"/>
      <c r="AD77" s="280"/>
      <c r="AE77" s="280"/>
      <c r="AF77" s="280"/>
      <c r="AG77" s="280"/>
      <c r="AH77" s="280"/>
      <c r="AI77" s="280"/>
      <c r="AJ77" s="280"/>
      <c r="AK77" s="280"/>
      <c r="AT77" s="316"/>
      <c r="AU77" s="316"/>
    </row>
    <row r="78" spans="1:47" ht="32.25" customHeight="1" thickBot="1" x14ac:dyDescent="0.3">
      <c r="A78" s="279"/>
      <c r="B78" s="836"/>
      <c r="C78" s="848" t="s">
        <v>753</v>
      </c>
      <c r="D78" s="849"/>
      <c r="E78" s="849"/>
      <c r="F78" s="841"/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280"/>
      <c r="AG78" s="280"/>
      <c r="AH78" s="280"/>
      <c r="AI78" s="280"/>
      <c r="AJ78" s="280"/>
      <c r="AK78" s="280"/>
    </row>
    <row r="79" spans="1:47" ht="19.5" thickBot="1" x14ac:dyDescent="0.3">
      <c r="A79" s="279"/>
      <c r="B79" s="837"/>
      <c r="C79" s="851" t="s">
        <v>27</v>
      </c>
      <c r="D79" s="852"/>
      <c r="E79" s="295" t="s">
        <v>818</v>
      </c>
      <c r="F79" s="296" t="s">
        <v>100</v>
      </c>
      <c r="G79" s="280"/>
      <c r="H79" s="280"/>
      <c r="I79" s="280"/>
      <c r="J79" s="280"/>
      <c r="K79" s="280"/>
      <c r="L79" s="280"/>
      <c r="M79" s="280"/>
      <c r="N79" s="280"/>
      <c r="O79" s="280"/>
      <c r="P79" s="280"/>
      <c r="Q79" s="280"/>
      <c r="R79" s="280"/>
      <c r="S79" s="280"/>
      <c r="T79" s="280"/>
      <c r="U79" s="280"/>
      <c r="V79" s="280"/>
      <c r="W79" s="280"/>
      <c r="X79" s="280"/>
      <c r="Y79" s="280"/>
      <c r="Z79" s="280"/>
      <c r="AA79" s="280"/>
      <c r="AB79" s="280"/>
      <c r="AC79" s="280"/>
      <c r="AD79" s="280"/>
      <c r="AE79" s="280"/>
      <c r="AF79" s="280"/>
      <c r="AG79" s="280"/>
      <c r="AH79" s="280"/>
      <c r="AI79" s="280"/>
      <c r="AT79" s="316"/>
      <c r="AU79" s="316"/>
    </row>
    <row r="80" spans="1:47" x14ac:dyDescent="0.25">
      <c r="A80" s="279"/>
      <c r="B80" s="837"/>
      <c r="C80" s="859" t="s">
        <v>819</v>
      </c>
      <c r="D80" s="860"/>
      <c r="E80" s="320" t="s">
        <v>820</v>
      </c>
      <c r="F80" s="321">
        <f>(1-$G$3)*'НСПС БАЗА'!F82</f>
        <v>1757.7</v>
      </c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280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280"/>
      <c r="AG80" s="280"/>
      <c r="AH80" s="280"/>
      <c r="AI80" s="280"/>
      <c r="AT80" s="316"/>
      <c r="AU80" s="316"/>
    </row>
    <row r="81" spans="1:47" x14ac:dyDescent="0.25">
      <c r="A81" s="279"/>
      <c r="B81" s="837"/>
      <c r="C81" s="858" t="s">
        <v>819</v>
      </c>
      <c r="D81" s="847"/>
      <c r="E81" s="322" t="s">
        <v>821</v>
      </c>
      <c r="F81" s="323">
        <f>(1-$G$3)*'НСПС БАЗА'!F83</f>
        <v>2061.9</v>
      </c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280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280"/>
      <c r="AG81" s="280"/>
      <c r="AH81" s="280"/>
      <c r="AI81" s="280"/>
      <c r="AT81" s="316"/>
      <c r="AU81" s="316"/>
    </row>
    <row r="82" spans="1:47" x14ac:dyDescent="0.25">
      <c r="A82" s="279"/>
      <c r="B82" s="837"/>
      <c r="C82" s="855" t="s">
        <v>819</v>
      </c>
      <c r="D82" s="843"/>
      <c r="E82" s="320" t="s">
        <v>822</v>
      </c>
      <c r="F82" s="321">
        <f>(1-$G$3)*'НСПС БАЗА'!F84</f>
        <v>2429.1</v>
      </c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280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280"/>
      <c r="AG82" s="280"/>
      <c r="AH82" s="280"/>
      <c r="AI82" s="280"/>
      <c r="AT82" s="316"/>
      <c r="AU82" s="316"/>
    </row>
    <row r="83" spans="1:47" x14ac:dyDescent="0.25">
      <c r="A83" s="279"/>
      <c r="B83" s="837"/>
      <c r="C83" s="858" t="s">
        <v>823</v>
      </c>
      <c r="D83" s="847"/>
      <c r="E83" s="322" t="s">
        <v>820</v>
      </c>
      <c r="F83" s="323">
        <f>(1-$G$3)*'НСПС БАЗА'!F85</f>
        <v>4331.7</v>
      </c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T83" s="316"/>
      <c r="AU83" s="316"/>
    </row>
    <row r="84" spans="1:47" x14ac:dyDescent="0.25">
      <c r="A84" s="279"/>
      <c r="B84" s="837"/>
      <c r="C84" s="855" t="s">
        <v>823</v>
      </c>
      <c r="D84" s="843"/>
      <c r="E84" s="320" t="s">
        <v>821</v>
      </c>
      <c r="F84" s="321">
        <f>(1-$G$3)*'НСПС БАЗА'!F86</f>
        <v>5009.4000000000005</v>
      </c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  <c r="AT84" s="316"/>
      <c r="AU84" s="316"/>
    </row>
    <row r="85" spans="1:47" x14ac:dyDescent="0.25">
      <c r="A85" s="279"/>
      <c r="B85" s="837"/>
      <c r="C85" s="858" t="s">
        <v>823</v>
      </c>
      <c r="D85" s="847"/>
      <c r="E85" s="322" t="s">
        <v>822</v>
      </c>
      <c r="F85" s="323">
        <f>(1-$G$3)*'НСПС БАЗА'!F87</f>
        <v>5686.2</v>
      </c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280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  <c r="AT85" s="316"/>
      <c r="AU85" s="316"/>
    </row>
    <row r="86" spans="1:47" x14ac:dyDescent="0.25">
      <c r="A86" s="279"/>
      <c r="B86" s="837"/>
      <c r="C86" s="855" t="s">
        <v>824</v>
      </c>
      <c r="D86" s="843"/>
      <c r="E86" s="320" t="s">
        <v>820</v>
      </c>
      <c r="F86" s="321">
        <f>(1-$G$3)*'НСПС БАЗА'!F88</f>
        <v>2282.4</v>
      </c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  <c r="AT86" s="316"/>
      <c r="AU86" s="316"/>
    </row>
    <row r="87" spans="1:47" x14ac:dyDescent="0.25">
      <c r="A87" s="279"/>
      <c r="B87" s="837"/>
      <c r="C87" s="858" t="s">
        <v>824</v>
      </c>
      <c r="D87" s="847"/>
      <c r="E87" s="322" t="s">
        <v>821</v>
      </c>
      <c r="F87" s="323">
        <f>(1-$G$3)*'НСПС БАЗА'!F89</f>
        <v>2593.8000000000002</v>
      </c>
      <c r="G87" s="280"/>
      <c r="H87" s="280"/>
      <c r="I87" s="280"/>
      <c r="J87" s="280"/>
      <c r="K87" s="280"/>
      <c r="L87" s="280"/>
      <c r="M87" s="280"/>
      <c r="N87" s="280"/>
      <c r="O87" s="280"/>
      <c r="P87" s="280"/>
      <c r="Q87" s="280"/>
      <c r="R87" s="280"/>
      <c r="S87" s="280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  <c r="AT87" s="316"/>
      <c r="AU87" s="316"/>
    </row>
    <row r="88" spans="1:47" x14ac:dyDescent="0.25">
      <c r="A88" s="279"/>
      <c r="B88" s="837"/>
      <c r="C88" s="855" t="s">
        <v>824</v>
      </c>
      <c r="D88" s="843"/>
      <c r="E88" s="320" t="s">
        <v>822</v>
      </c>
      <c r="F88" s="321">
        <f>(1-$G$3)*'НСПС БАЗА'!F90</f>
        <v>2867.4</v>
      </c>
      <c r="G88" s="280"/>
      <c r="H88" s="280"/>
      <c r="I88" s="280"/>
      <c r="J88" s="280"/>
      <c r="K88" s="280"/>
      <c r="L88" s="280"/>
      <c r="M88" s="280"/>
      <c r="N88" s="280"/>
      <c r="O88" s="280"/>
      <c r="P88" s="280"/>
      <c r="Q88" s="280"/>
      <c r="R88" s="280"/>
      <c r="S88" s="280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  <c r="AT88" s="316"/>
      <c r="AU88" s="316"/>
    </row>
    <row r="89" spans="1:47" x14ac:dyDescent="0.25">
      <c r="A89" s="279"/>
      <c r="B89" s="837"/>
      <c r="C89" s="858" t="s">
        <v>825</v>
      </c>
      <c r="D89" s="847"/>
      <c r="E89" s="322" t="s">
        <v>820</v>
      </c>
      <c r="F89" s="323">
        <f>(1-$G$3)*'НСПС БАЗА'!F91</f>
        <v>3188.7000000000003</v>
      </c>
      <c r="G89" s="280"/>
      <c r="H89" s="280"/>
      <c r="I89" s="280"/>
      <c r="J89" s="280"/>
      <c r="K89" s="280"/>
      <c r="L89" s="280"/>
      <c r="M89" s="280"/>
      <c r="N89" s="280"/>
      <c r="O89" s="280"/>
      <c r="P89" s="280"/>
      <c r="Q89" s="280"/>
      <c r="R89" s="280"/>
      <c r="S89" s="280"/>
      <c r="T89" s="280"/>
      <c r="U89" s="280"/>
      <c r="V89" s="280"/>
      <c r="W89" s="280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  <c r="AT89" s="316"/>
      <c r="AU89" s="316"/>
    </row>
    <row r="90" spans="1:47" x14ac:dyDescent="0.25">
      <c r="A90" s="279"/>
      <c r="B90" s="837"/>
      <c r="C90" s="855" t="s">
        <v>825</v>
      </c>
      <c r="D90" s="843"/>
      <c r="E90" s="320" t="s">
        <v>821</v>
      </c>
      <c r="F90" s="321">
        <f>(1-$G$3)*'НСПС БАЗА'!F92</f>
        <v>3682.8</v>
      </c>
      <c r="G90" s="280"/>
      <c r="H90" s="280"/>
      <c r="I90" s="280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280"/>
      <c r="AH90" s="280"/>
      <c r="AI90" s="280"/>
      <c r="AT90" s="316"/>
      <c r="AU90" s="316"/>
    </row>
    <row r="91" spans="1:47" x14ac:dyDescent="0.25">
      <c r="A91" s="279"/>
      <c r="B91" s="837"/>
      <c r="C91" s="858" t="s">
        <v>825</v>
      </c>
      <c r="D91" s="847"/>
      <c r="E91" s="322" t="s">
        <v>822</v>
      </c>
      <c r="F91" s="323">
        <f>(1-$G$3)*'НСПС БАЗА'!F93</f>
        <v>4100.4000000000005</v>
      </c>
      <c r="G91" s="280"/>
      <c r="H91" s="280"/>
      <c r="I91" s="280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280"/>
      <c r="AI91" s="280"/>
      <c r="AT91" s="316"/>
      <c r="AU91" s="316"/>
    </row>
    <row r="92" spans="1:47" x14ac:dyDescent="0.25">
      <c r="A92" s="279"/>
      <c r="B92" s="837"/>
      <c r="C92" s="855" t="s">
        <v>826</v>
      </c>
      <c r="D92" s="843"/>
      <c r="E92" s="320" t="s">
        <v>820</v>
      </c>
      <c r="F92" s="321">
        <f>(1-$G$3)*'НСПС БАЗА'!F94</f>
        <v>6618.6</v>
      </c>
      <c r="G92" s="280"/>
      <c r="H92" s="280"/>
      <c r="I92" s="280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280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280"/>
      <c r="AT92" s="316"/>
      <c r="AU92" s="316"/>
    </row>
    <row r="93" spans="1:47" x14ac:dyDescent="0.25">
      <c r="A93" s="279"/>
      <c r="B93" s="837"/>
      <c r="C93" s="858" t="s">
        <v>826</v>
      </c>
      <c r="D93" s="847"/>
      <c r="E93" s="322" t="s">
        <v>821</v>
      </c>
      <c r="F93" s="323">
        <f>(1-$G$3)*'НСПС БАЗА'!F95</f>
        <v>7245.9000000000005</v>
      </c>
      <c r="G93" s="280"/>
      <c r="H93" s="280"/>
      <c r="I93" s="280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280"/>
      <c r="AT93" s="316"/>
      <c r="AU93" s="316"/>
    </row>
    <row r="94" spans="1:47" x14ac:dyDescent="0.25">
      <c r="A94" s="279"/>
      <c r="B94" s="837"/>
      <c r="C94" s="855" t="s">
        <v>826</v>
      </c>
      <c r="D94" s="843"/>
      <c r="E94" s="320" t="s">
        <v>822</v>
      </c>
      <c r="F94" s="321">
        <f>(1-$G$3)*'НСПС БАЗА'!F96</f>
        <v>7977.6</v>
      </c>
      <c r="G94" s="279"/>
      <c r="H94" s="279"/>
      <c r="I94" s="279"/>
      <c r="J94" s="279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T94" s="316"/>
      <c r="AU94" s="316"/>
    </row>
    <row r="95" spans="1:47" x14ac:dyDescent="0.25">
      <c r="A95" s="279"/>
      <c r="B95" s="837"/>
      <c r="C95" s="858" t="s">
        <v>827</v>
      </c>
      <c r="D95" s="847"/>
      <c r="E95" s="322" t="s">
        <v>820</v>
      </c>
      <c r="F95" s="323">
        <f>(1-$G$3)*'НСПС БАЗА'!F97</f>
        <v>8851.5</v>
      </c>
      <c r="G95" s="279"/>
      <c r="H95" s="279"/>
      <c r="I95" s="279"/>
      <c r="J95" s="279"/>
      <c r="K95" s="280"/>
      <c r="L95" s="280"/>
      <c r="M95" s="280"/>
      <c r="N95" s="280"/>
      <c r="O95" s="280"/>
      <c r="P95" s="280"/>
      <c r="Q95" s="280"/>
      <c r="R95" s="280"/>
      <c r="S95" s="280"/>
      <c r="T95" s="280"/>
      <c r="U95" s="280"/>
      <c r="V95" s="280"/>
      <c r="W95" s="280"/>
      <c r="X95" s="280"/>
      <c r="Y95" s="280"/>
      <c r="Z95" s="280"/>
      <c r="AA95" s="280"/>
      <c r="AB95" s="280"/>
      <c r="AC95" s="280"/>
      <c r="AD95" s="280"/>
      <c r="AE95" s="280"/>
      <c r="AF95" s="280"/>
      <c r="AG95" s="280"/>
      <c r="AH95" s="280"/>
      <c r="AI95" s="280"/>
      <c r="AT95" s="316"/>
      <c r="AU95" s="316"/>
    </row>
    <row r="96" spans="1:47" x14ac:dyDescent="0.25">
      <c r="A96" s="279"/>
      <c r="B96" s="837"/>
      <c r="C96" s="855" t="s">
        <v>827</v>
      </c>
      <c r="D96" s="843"/>
      <c r="E96" s="320" t="s">
        <v>821</v>
      </c>
      <c r="F96" s="321">
        <f>(1-$G$3)*'НСПС БАЗА'!F98</f>
        <v>9538.2000000000007</v>
      </c>
      <c r="G96" s="279"/>
      <c r="H96" s="279"/>
      <c r="I96" s="279"/>
      <c r="J96" s="279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80"/>
      <c r="AG96" s="280"/>
      <c r="AH96" s="280"/>
      <c r="AI96" s="280"/>
      <c r="AT96" s="316"/>
      <c r="AU96" s="316"/>
    </row>
    <row r="97" spans="1:47" x14ac:dyDescent="0.25">
      <c r="A97" s="279"/>
      <c r="B97" s="837"/>
      <c r="C97" s="858" t="s">
        <v>827</v>
      </c>
      <c r="D97" s="847"/>
      <c r="E97" s="322" t="s">
        <v>822</v>
      </c>
      <c r="F97" s="323">
        <f>(1-$G$3)*'НСПС БАЗА'!F99</f>
        <v>10491.300000000001</v>
      </c>
      <c r="G97" s="279"/>
      <c r="H97" s="279"/>
      <c r="I97" s="279"/>
      <c r="J97" s="279"/>
      <c r="K97" s="280"/>
      <c r="L97" s="280"/>
      <c r="M97" s="280"/>
      <c r="N97" s="280"/>
      <c r="O97" s="280"/>
      <c r="P97" s="280"/>
      <c r="Q97" s="280"/>
      <c r="R97" s="280"/>
      <c r="S97" s="280"/>
      <c r="T97" s="280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T97" s="316"/>
      <c r="AU97" s="316"/>
    </row>
    <row r="98" spans="1:47" x14ac:dyDescent="0.25">
      <c r="A98" s="279"/>
      <c r="B98" s="837"/>
      <c r="C98" s="855" t="s">
        <v>828</v>
      </c>
      <c r="D98" s="843"/>
      <c r="E98" s="320" t="s">
        <v>820</v>
      </c>
      <c r="F98" s="321">
        <f>(1-$G$3)*'НСПС БАЗА'!F100</f>
        <v>16898.400000000001</v>
      </c>
      <c r="G98" s="279"/>
      <c r="H98" s="279"/>
      <c r="I98" s="279"/>
      <c r="J98" s="279"/>
      <c r="K98" s="280"/>
      <c r="L98" s="280"/>
      <c r="M98" s="280"/>
      <c r="N98" s="280"/>
      <c r="O98" s="280"/>
      <c r="P98" s="280"/>
      <c r="Q98" s="280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T98" s="316"/>
      <c r="AU98" s="316"/>
    </row>
    <row r="99" spans="1:47" x14ac:dyDescent="0.25">
      <c r="A99" s="279"/>
      <c r="B99" s="837"/>
      <c r="C99" s="858" t="s">
        <v>828</v>
      </c>
      <c r="D99" s="847"/>
      <c r="E99" s="322" t="s">
        <v>821</v>
      </c>
      <c r="F99" s="323">
        <f>(1-$G$3)*'НСПС БАЗА'!F101</f>
        <v>18432</v>
      </c>
      <c r="G99" s="279"/>
      <c r="H99" s="279"/>
      <c r="I99" s="279"/>
      <c r="J99" s="279"/>
      <c r="K99" s="280"/>
      <c r="L99" s="280"/>
      <c r="M99" s="280"/>
      <c r="N99" s="280"/>
      <c r="O99" s="280"/>
      <c r="P99" s="280"/>
      <c r="Q99" s="280"/>
      <c r="R99" s="280"/>
      <c r="S99" s="280"/>
      <c r="T99" s="280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280"/>
      <c r="AG99" s="280"/>
      <c r="AH99" s="280"/>
      <c r="AI99" s="280"/>
      <c r="AT99" s="316"/>
      <c r="AU99" s="316"/>
    </row>
    <row r="100" spans="1:47" x14ac:dyDescent="0.25">
      <c r="A100" s="279"/>
      <c r="B100" s="837"/>
      <c r="C100" s="855" t="s">
        <v>828</v>
      </c>
      <c r="D100" s="843"/>
      <c r="E100" s="320" t="s">
        <v>822</v>
      </c>
      <c r="F100" s="321">
        <f>(1-$G$3)*'НСПС БАЗА'!F102</f>
        <v>19890</v>
      </c>
      <c r="G100" s="279"/>
      <c r="H100" s="279"/>
      <c r="I100" s="279"/>
      <c r="J100" s="279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T100" s="316"/>
      <c r="AU100" s="316"/>
    </row>
    <row r="101" spans="1:47" x14ac:dyDescent="0.25">
      <c r="A101" s="279"/>
      <c r="B101" s="837"/>
      <c r="C101" s="858" t="s">
        <v>829</v>
      </c>
      <c r="D101" s="847"/>
      <c r="E101" s="322" t="s">
        <v>820</v>
      </c>
      <c r="F101" s="323">
        <f>(1-$G$3)*'НСПС БАЗА'!F103</f>
        <v>32403.600000000002</v>
      </c>
      <c r="G101" s="279"/>
      <c r="H101" s="279"/>
      <c r="I101" s="279"/>
      <c r="J101" s="279"/>
      <c r="K101" s="280"/>
      <c r="L101" s="280"/>
      <c r="M101" s="280"/>
      <c r="N101" s="280"/>
      <c r="O101" s="280"/>
      <c r="P101" s="280"/>
      <c r="Q101" s="280"/>
      <c r="R101" s="280"/>
      <c r="S101" s="280"/>
      <c r="T101" s="280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  <c r="AH101" s="280"/>
      <c r="AI101" s="280"/>
      <c r="AT101" s="316"/>
      <c r="AU101" s="316"/>
    </row>
    <row r="102" spans="1:47" x14ac:dyDescent="0.25">
      <c r="A102" s="279"/>
      <c r="B102" s="837"/>
      <c r="C102" s="855" t="s">
        <v>829</v>
      </c>
      <c r="D102" s="843"/>
      <c r="E102" s="320" t="s">
        <v>821</v>
      </c>
      <c r="F102" s="321">
        <f>(1-$G$3)*'НСПС БАЗА'!F104</f>
        <v>33715.800000000003</v>
      </c>
      <c r="G102" s="279"/>
      <c r="H102" s="279"/>
      <c r="I102" s="279"/>
      <c r="J102" s="279"/>
      <c r="K102" s="280"/>
      <c r="L102" s="280"/>
      <c r="M102" s="280"/>
      <c r="N102" s="280"/>
      <c r="O102" s="280"/>
      <c r="P102" s="280"/>
      <c r="Q102" s="280"/>
      <c r="R102" s="280"/>
      <c r="S102" s="280"/>
      <c r="T102" s="280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0"/>
      <c r="AT102" s="316"/>
      <c r="AU102" s="316"/>
    </row>
    <row r="103" spans="1:47" x14ac:dyDescent="0.25">
      <c r="A103" s="279"/>
      <c r="B103" s="837"/>
      <c r="C103" s="858" t="s">
        <v>829</v>
      </c>
      <c r="D103" s="847"/>
      <c r="E103" s="322" t="s">
        <v>822</v>
      </c>
      <c r="F103" s="323">
        <f>(1-$G$3)*'НСПС БАЗА'!F105</f>
        <v>36576.9</v>
      </c>
      <c r="G103" s="279"/>
      <c r="H103" s="279"/>
      <c r="I103" s="279"/>
      <c r="J103" s="279"/>
      <c r="K103" s="280"/>
      <c r="L103" s="280"/>
      <c r="M103" s="280"/>
      <c r="N103" s="280"/>
      <c r="O103" s="280"/>
      <c r="P103" s="280"/>
      <c r="Q103" s="280"/>
      <c r="R103" s="280"/>
      <c r="S103" s="280"/>
      <c r="T103" s="280"/>
      <c r="U103" s="280"/>
      <c r="V103" s="280"/>
      <c r="W103" s="280"/>
      <c r="X103" s="280"/>
      <c r="Y103" s="280"/>
      <c r="Z103" s="280"/>
      <c r="AA103" s="280"/>
      <c r="AB103" s="280"/>
      <c r="AC103" s="280"/>
      <c r="AD103" s="280"/>
      <c r="AE103" s="280"/>
      <c r="AF103" s="280"/>
      <c r="AG103" s="280"/>
      <c r="AH103" s="280"/>
      <c r="AI103" s="280"/>
      <c r="AT103" s="316"/>
      <c r="AU103" s="316"/>
    </row>
    <row r="104" spans="1:47" x14ac:dyDescent="0.25">
      <c r="A104" s="279"/>
      <c r="B104" s="837"/>
      <c r="C104" s="855" t="s">
        <v>830</v>
      </c>
      <c r="D104" s="843"/>
      <c r="E104" s="320" t="s">
        <v>821</v>
      </c>
      <c r="F104" s="321">
        <f>(1-$G$3)*'НСПС БАЗА'!F106</f>
        <v>62001</v>
      </c>
      <c r="G104" s="279"/>
      <c r="H104" s="279"/>
      <c r="I104" s="279"/>
      <c r="J104" s="279"/>
      <c r="K104" s="280"/>
      <c r="L104" s="280"/>
      <c r="M104" s="280"/>
      <c r="N104" s="280"/>
      <c r="O104" s="280"/>
      <c r="P104" s="280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80"/>
      <c r="AT104" s="316"/>
      <c r="AU104" s="316"/>
    </row>
    <row r="105" spans="1:47" x14ac:dyDescent="0.25">
      <c r="A105" s="279"/>
      <c r="B105" s="837"/>
      <c r="C105" s="858" t="s">
        <v>830</v>
      </c>
      <c r="D105" s="847"/>
      <c r="E105" s="322" t="s">
        <v>822</v>
      </c>
      <c r="F105" s="323">
        <f>(1-$G$3)*'НСПС БАЗА'!F107</f>
        <v>70171.199999999997</v>
      </c>
      <c r="G105" s="279"/>
      <c r="H105" s="279"/>
      <c r="I105" s="279"/>
      <c r="J105" s="279"/>
      <c r="K105" s="280"/>
      <c r="L105" s="280"/>
      <c r="M105" s="280"/>
      <c r="N105" s="280"/>
      <c r="O105" s="280"/>
      <c r="P105" s="280"/>
      <c r="Q105" s="280"/>
      <c r="R105" s="280"/>
      <c r="S105" s="280"/>
      <c r="T105" s="280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80"/>
      <c r="AT105" s="316"/>
      <c r="AU105" s="316"/>
    </row>
    <row r="106" spans="1:47" x14ac:dyDescent="0.25">
      <c r="A106" s="279"/>
      <c r="B106" s="837"/>
      <c r="C106" s="855" t="s">
        <v>831</v>
      </c>
      <c r="D106" s="843"/>
      <c r="E106" s="320" t="s">
        <v>821</v>
      </c>
      <c r="F106" s="321">
        <f>(1-$G$3)*'НСПС БАЗА'!F108</f>
        <v>81462.600000000006</v>
      </c>
      <c r="G106" s="279"/>
      <c r="H106" s="279"/>
      <c r="I106" s="279"/>
      <c r="J106" s="279"/>
      <c r="K106" s="280"/>
      <c r="L106" s="280"/>
      <c r="M106" s="280"/>
      <c r="N106" s="280"/>
      <c r="O106" s="280"/>
      <c r="P106" s="280"/>
      <c r="Q106" s="280"/>
      <c r="R106" s="280"/>
      <c r="S106" s="280"/>
      <c r="T106" s="280"/>
      <c r="U106" s="280"/>
      <c r="V106" s="280"/>
      <c r="W106" s="280"/>
      <c r="X106" s="280"/>
      <c r="Y106" s="280"/>
      <c r="Z106" s="280"/>
      <c r="AA106" s="280"/>
      <c r="AB106" s="280"/>
      <c r="AC106" s="280"/>
      <c r="AD106" s="280"/>
      <c r="AE106" s="280"/>
      <c r="AF106" s="280"/>
      <c r="AG106" s="280"/>
      <c r="AH106" s="280"/>
      <c r="AI106" s="280"/>
      <c r="AT106" s="316"/>
      <c r="AU106" s="316"/>
    </row>
    <row r="107" spans="1:47" x14ac:dyDescent="0.25">
      <c r="A107" s="279"/>
      <c r="B107" s="837"/>
      <c r="C107" s="858" t="s">
        <v>831</v>
      </c>
      <c r="D107" s="847"/>
      <c r="E107" s="322" t="s">
        <v>822</v>
      </c>
      <c r="F107" s="323">
        <f>(1-$G$3)*'НСПС БАЗА'!F109</f>
        <v>87822</v>
      </c>
      <c r="G107" s="279"/>
      <c r="H107" s="279"/>
      <c r="I107" s="279"/>
      <c r="J107" s="279"/>
      <c r="K107" s="280"/>
      <c r="L107" s="280"/>
      <c r="M107" s="280"/>
      <c r="N107" s="280"/>
      <c r="O107" s="280"/>
      <c r="P107" s="280"/>
      <c r="Q107" s="280"/>
      <c r="R107" s="280"/>
      <c r="S107" s="280"/>
      <c r="T107" s="280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80"/>
      <c r="AG107" s="280"/>
      <c r="AH107" s="280"/>
      <c r="AI107" s="280"/>
      <c r="AT107" s="316"/>
      <c r="AU107" s="316"/>
    </row>
    <row r="108" spans="1:47" x14ac:dyDescent="0.25">
      <c r="A108" s="279"/>
      <c r="B108" s="837"/>
      <c r="C108" s="855" t="s">
        <v>832</v>
      </c>
      <c r="D108" s="843"/>
      <c r="E108" s="320" t="s">
        <v>833</v>
      </c>
      <c r="F108" s="321">
        <f>(1-$G$3)*'НСПС БАЗА'!F110</f>
        <v>2190.6</v>
      </c>
      <c r="G108" s="279"/>
      <c r="H108" s="279"/>
      <c r="I108" s="279"/>
      <c r="J108" s="279"/>
      <c r="K108" s="280"/>
      <c r="L108" s="280"/>
      <c r="M108" s="280"/>
      <c r="N108" s="280"/>
      <c r="O108" s="280"/>
      <c r="P108" s="280"/>
      <c r="Q108" s="280"/>
      <c r="R108" s="280"/>
      <c r="S108" s="280"/>
      <c r="T108" s="280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80"/>
      <c r="AG108" s="280"/>
      <c r="AH108" s="280"/>
      <c r="AI108" s="280"/>
      <c r="AT108" s="316"/>
      <c r="AU108" s="316"/>
    </row>
    <row r="109" spans="1:47" x14ac:dyDescent="0.25">
      <c r="A109" s="279"/>
      <c r="B109" s="837"/>
      <c r="C109" s="858" t="s">
        <v>834</v>
      </c>
      <c r="D109" s="847"/>
      <c r="E109" s="322" t="s">
        <v>833</v>
      </c>
      <c r="F109" s="323">
        <f>(1-$G$3)*'НСПС БАЗА'!F111</f>
        <v>4122</v>
      </c>
      <c r="G109" s="279"/>
      <c r="H109" s="279"/>
      <c r="I109" s="279"/>
      <c r="J109" s="279"/>
      <c r="K109" s="280"/>
      <c r="L109" s="280"/>
      <c r="M109" s="280"/>
      <c r="N109" s="280"/>
      <c r="O109" s="280"/>
      <c r="P109" s="280"/>
      <c r="Q109" s="280"/>
      <c r="R109" s="280"/>
      <c r="S109" s="280"/>
      <c r="T109" s="280"/>
      <c r="U109" s="280"/>
      <c r="V109" s="280"/>
      <c r="W109" s="280"/>
      <c r="X109" s="280"/>
      <c r="Y109" s="280"/>
      <c r="Z109" s="280"/>
      <c r="AA109" s="280"/>
      <c r="AB109" s="280"/>
      <c r="AC109" s="280"/>
      <c r="AD109" s="280"/>
      <c r="AE109" s="280"/>
      <c r="AF109" s="280"/>
      <c r="AG109" s="280"/>
      <c r="AH109" s="280"/>
      <c r="AI109" s="280"/>
      <c r="AT109" s="316"/>
      <c r="AU109" s="316"/>
    </row>
    <row r="110" spans="1:47" x14ac:dyDescent="0.25">
      <c r="A110" s="279"/>
      <c r="B110" s="837"/>
      <c r="C110" s="855" t="s">
        <v>835</v>
      </c>
      <c r="D110" s="843"/>
      <c r="E110" s="320" t="s">
        <v>833</v>
      </c>
      <c r="F110" s="321">
        <f>(1-$G$3)*'НСПС БАЗА'!F112</f>
        <v>8237.7000000000007</v>
      </c>
      <c r="G110" s="279"/>
      <c r="H110" s="279"/>
      <c r="I110" s="279"/>
      <c r="J110" s="279"/>
      <c r="K110" s="280"/>
      <c r="L110" s="280"/>
      <c r="M110" s="280"/>
      <c r="N110" s="280"/>
      <c r="O110" s="280"/>
      <c r="P110" s="280"/>
      <c r="Q110" s="280"/>
      <c r="R110" s="280"/>
      <c r="S110" s="280"/>
      <c r="T110" s="280"/>
      <c r="U110" s="280"/>
      <c r="V110" s="280"/>
      <c r="W110" s="280"/>
      <c r="X110" s="280"/>
      <c r="Y110" s="280"/>
      <c r="Z110" s="280"/>
      <c r="AA110" s="280"/>
      <c r="AB110" s="280"/>
      <c r="AC110" s="280"/>
      <c r="AD110" s="280"/>
      <c r="AE110" s="280"/>
      <c r="AF110" s="280"/>
      <c r="AG110" s="280"/>
      <c r="AH110" s="280"/>
      <c r="AI110" s="280"/>
      <c r="AT110" s="316"/>
      <c r="AU110" s="316"/>
    </row>
    <row r="111" spans="1:47" x14ac:dyDescent="0.25">
      <c r="A111" s="279"/>
      <c r="B111" s="837"/>
      <c r="C111" s="858" t="s">
        <v>836</v>
      </c>
      <c r="D111" s="847"/>
      <c r="E111" s="322" t="s">
        <v>833</v>
      </c>
      <c r="F111" s="323">
        <f>(1-$G$3)*'НСПС БАЗА'!F113</f>
        <v>9837</v>
      </c>
      <c r="G111" s="279"/>
      <c r="H111" s="279"/>
      <c r="I111" s="279"/>
      <c r="J111" s="279"/>
      <c r="K111" s="280"/>
      <c r="L111" s="280"/>
      <c r="M111" s="280"/>
      <c r="N111" s="280"/>
      <c r="O111" s="280"/>
      <c r="P111" s="280"/>
      <c r="Q111" s="280"/>
      <c r="R111" s="280"/>
      <c r="S111" s="280"/>
      <c r="T111" s="280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  <c r="AT111" s="316"/>
      <c r="AU111" s="316"/>
    </row>
    <row r="112" spans="1:47" x14ac:dyDescent="0.25">
      <c r="A112" s="279"/>
      <c r="B112" s="837"/>
      <c r="C112" s="855" t="s">
        <v>837</v>
      </c>
      <c r="D112" s="843"/>
      <c r="E112" s="320" t="s">
        <v>833</v>
      </c>
      <c r="F112" s="321">
        <f>(1-$G$3)*'НСПС БАЗА'!F114</f>
        <v>18431.100000000002</v>
      </c>
      <c r="G112" s="279"/>
      <c r="H112" s="279"/>
      <c r="I112" s="279"/>
      <c r="J112" s="279"/>
      <c r="K112" s="280"/>
      <c r="L112" s="280"/>
      <c r="M112" s="280"/>
      <c r="N112" s="280"/>
      <c r="O112" s="280"/>
      <c r="P112" s="280"/>
      <c r="Q112" s="280"/>
      <c r="R112" s="280"/>
      <c r="S112" s="280"/>
      <c r="T112" s="280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280"/>
      <c r="AF112" s="280"/>
      <c r="AG112" s="280"/>
      <c r="AH112" s="280"/>
      <c r="AI112" s="280"/>
      <c r="AT112" s="316"/>
      <c r="AU112" s="316"/>
    </row>
    <row r="113" spans="1:47" x14ac:dyDescent="0.25">
      <c r="A113" s="279"/>
      <c r="B113" s="837"/>
      <c r="C113" s="858" t="s">
        <v>838</v>
      </c>
      <c r="D113" s="847"/>
      <c r="E113" s="322" t="s">
        <v>833</v>
      </c>
      <c r="F113" s="323">
        <f>(1-$G$3)*'НСПС БАЗА'!F115</f>
        <v>40619.700000000004</v>
      </c>
      <c r="G113" s="279"/>
      <c r="H113" s="279"/>
      <c r="I113" s="279"/>
      <c r="J113" s="279"/>
      <c r="K113" s="280"/>
      <c r="L113" s="280"/>
      <c r="M113" s="280"/>
      <c r="N113" s="280"/>
      <c r="O113" s="280"/>
      <c r="P113" s="280"/>
      <c r="Q113" s="280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80"/>
      <c r="AT113" s="316"/>
      <c r="AU113" s="316"/>
    </row>
    <row r="114" spans="1:47" x14ac:dyDescent="0.25">
      <c r="A114" s="279"/>
      <c r="B114" s="837"/>
      <c r="C114" s="855" t="s">
        <v>839</v>
      </c>
      <c r="D114" s="843"/>
      <c r="E114" s="320" t="s">
        <v>833</v>
      </c>
      <c r="F114" s="321">
        <f>(1-$G$3)*'НСПС БАЗА'!F116</f>
        <v>81655.199999999997</v>
      </c>
      <c r="G114" s="279"/>
      <c r="H114" s="279"/>
      <c r="I114" s="279"/>
      <c r="J114" s="279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T114" s="316"/>
      <c r="AU114" s="316"/>
    </row>
    <row r="115" spans="1:47" ht="19.5" thickBot="1" x14ac:dyDescent="0.3">
      <c r="A115" s="279"/>
      <c r="B115" s="838"/>
      <c r="C115" s="856" t="s">
        <v>840</v>
      </c>
      <c r="D115" s="857"/>
      <c r="E115" s="324" t="s">
        <v>833</v>
      </c>
      <c r="F115" s="325">
        <f>(1-$G$3)*'НСПС БАЗА'!F117</f>
        <v>105542.1</v>
      </c>
      <c r="G115" s="279"/>
      <c r="H115" s="279"/>
      <c r="I115" s="279"/>
      <c r="J115" s="279"/>
      <c r="K115" s="280"/>
      <c r="L115" s="280"/>
      <c r="M115" s="280"/>
      <c r="N115" s="280"/>
      <c r="O115" s="280"/>
      <c r="P115" s="280"/>
      <c r="Q115" s="280"/>
      <c r="R115" s="280"/>
      <c r="S115" s="280"/>
      <c r="T115" s="280"/>
      <c r="U115" s="280"/>
      <c r="V115" s="280"/>
      <c r="W115" s="280"/>
      <c r="X115" s="280"/>
      <c r="Y115" s="280"/>
      <c r="Z115" s="280"/>
      <c r="AA115" s="280"/>
      <c r="AB115" s="280"/>
      <c r="AC115" s="280"/>
      <c r="AD115" s="280"/>
      <c r="AE115" s="280"/>
      <c r="AF115" s="280"/>
      <c r="AG115" s="280"/>
      <c r="AH115" s="280"/>
      <c r="AI115" s="280"/>
      <c r="AT115" s="316"/>
      <c r="AU115" s="316"/>
    </row>
    <row r="116" spans="1:47" x14ac:dyDescent="0.25">
      <c r="A116" s="279"/>
      <c r="C116" s="279"/>
      <c r="D116" s="326"/>
      <c r="E116" s="279"/>
      <c r="F116" s="279"/>
      <c r="G116" s="279"/>
      <c r="H116" s="279"/>
      <c r="I116" s="279"/>
      <c r="J116" s="279"/>
      <c r="K116" s="279"/>
      <c r="L116" s="279"/>
      <c r="M116" s="280"/>
      <c r="N116" s="280"/>
      <c r="O116" s="280"/>
      <c r="P116" s="280"/>
      <c r="Q116" s="280"/>
      <c r="R116" s="280"/>
      <c r="S116" s="280"/>
      <c r="T116" s="280"/>
      <c r="U116" s="280"/>
      <c r="V116" s="280"/>
      <c r="W116" s="280"/>
      <c r="X116" s="280"/>
      <c r="Y116" s="280"/>
      <c r="Z116" s="280"/>
      <c r="AA116" s="280"/>
      <c r="AB116" s="280"/>
      <c r="AC116" s="280"/>
      <c r="AD116" s="280"/>
      <c r="AE116" s="280"/>
      <c r="AF116" s="280"/>
      <c r="AG116" s="280"/>
      <c r="AH116" s="280"/>
      <c r="AI116" s="280"/>
      <c r="AJ116" s="280"/>
      <c r="AK116" s="280"/>
    </row>
    <row r="117" spans="1:47" x14ac:dyDescent="0.25">
      <c r="A117" s="279"/>
      <c r="C117" s="279"/>
      <c r="D117" s="326"/>
      <c r="E117" s="279"/>
      <c r="F117" s="279"/>
      <c r="G117" s="279"/>
      <c r="H117" s="279"/>
      <c r="I117" s="279"/>
      <c r="J117" s="279"/>
      <c r="K117" s="279"/>
      <c r="L117" s="279"/>
      <c r="M117" s="280"/>
      <c r="N117" s="280"/>
      <c r="O117" s="280"/>
      <c r="P117" s="280"/>
      <c r="Q117" s="280"/>
      <c r="R117" s="280"/>
      <c r="S117" s="280"/>
      <c r="T117" s="280"/>
      <c r="U117" s="280"/>
      <c r="V117" s="280"/>
      <c r="W117" s="280"/>
      <c r="X117" s="280"/>
      <c r="Y117" s="280"/>
      <c r="Z117" s="280"/>
      <c r="AA117" s="280"/>
      <c r="AB117" s="280"/>
      <c r="AC117" s="280"/>
      <c r="AD117" s="280"/>
      <c r="AE117" s="280"/>
      <c r="AF117" s="280"/>
      <c r="AG117" s="280"/>
      <c r="AH117" s="280"/>
      <c r="AI117" s="280"/>
      <c r="AJ117" s="280"/>
      <c r="AK117" s="280"/>
    </row>
    <row r="118" spans="1:47" x14ac:dyDescent="0.25">
      <c r="A118" s="279"/>
      <c r="C118" s="279"/>
      <c r="D118" s="326"/>
      <c r="E118" s="279"/>
      <c r="F118" s="279"/>
      <c r="G118" s="279"/>
      <c r="H118" s="279"/>
      <c r="I118" s="279"/>
      <c r="J118" s="279"/>
      <c r="K118" s="279"/>
      <c r="L118" s="279"/>
      <c r="M118" s="280"/>
      <c r="N118" s="280"/>
      <c r="O118" s="280"/>
      <c r="P118" s="280"/>
      <c r="Q118" s="280"/>
      <c r="R118" s="280"/>
      <c r="S118" s="280"/>
      <c r="T118" s="280"/>
      <c r="U118" s="280"/>
      <c r="V118" s="280"/>
      <c r="W118" s="280"/>
      <c r="X118" s="280"/>
      <c r="Y118" s="280"/>
      <c r="Z118" s="280"/>
      <c r="AA118" s="280"/>
      <c r="AB118" s="280"/>
      <c r="AC118" s="280"/>
      <c r="AD118" s="280"/>
      <c r="AE118" s="280"/>
      <c r="AF118" s="280"/>
      <c r="AG118" s="280"/>
      <c r="AH118" s="280"/>
      <c r="AI118" s="280"/>
      <c r="AJ118" s="280"/>
      <c r="AK118" s="280"/>
    </row>
    <row r="119" spans="1:47" x14ac:dyDescent="0.25">
      <c r="A119" s="279"/>
      <c r="C119" s="279"/>
      <c r="D119" s="326"/>
      <c r="E119" s="279"/>
      <c r="F119" s="279"/>
      <c r="G119" s="279"/>
      <c r="H119" s="279"/>
      <c r="I119" s="279"/>
      <c r="J119" s="279"/>
      <c r="K119" s="279"/>
      <c r="L119" s="279"/>
      <c r="M119" s="280"/>
      <c r="N119" s="280"/>
      <c r="O119" s="280"/>
      <c r="P119" s="280"/>
      <c r="Q119" s="280"/>
      <c r="R119" s="280"/>
      <c r="S119" s="280"/>
      <c r="T119" s="280"/>
      <c r="U119" s="280"/>
      <c r="V119" s="280"/>
      <c r="W119" s="280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  <c r="AJ119" s="280"/>
      <c r="AK119" s="280"/>
    </row>
    <row r="120" spans="1:47" x14ac:dyDescent="0.25">
      <c r="A120" s="279"/>
      <c r="C120" s="279"/>
      <c r="D120" s="326"/>
      <c r="E120" s="279"/>
      <c r="F120" s="279"/>
      <c r="G120" s="279"/>
      <c r="H120" s="279"/>
      <c r="I120" s="279"/>
      <c r="J120" s="279"/>
      <c r="K120" s="279"/>
      <c r="L120" s="279"/>
      <c r="M120" s="280"/>
      <c r="N120" s="280"/>
      <c r="O120" s="280"/>
      <c r="P120" s="280"/>
      <c r="Q120" s="280"/>
      <c r="R120" s="280"/>
      <c r="S120" s="280"/>
      <c r="T120" s="280"/>
      <c r="U120" s="280"/>
      <c r="V120" s="280"/>
      <c r="W120" s="280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  <c r="AJ120" s="280"/>
      <c r="AK120" s="280"/>
    </row>
    <row r="121" spans="1:47" x14ac:dyDescent="0.25">
      <c r="A121" s="279"/>
      <c r="C121" s="279"/>
      <c r="D121" s="326"/>
      <c r="E121" s="279"/>
      <c r="F121" s="279"/>
      <c r="G121" s="279"/>
      <c r="H121" s="279"/>
      <c r="I121" s="279"/>
      <c r="J121" s="279"/>
      <c r="K121" s="279"/>
      <c r="L121" s="279"/>
      <c r="M121" s="280"/>
      <c r="N121" s="280"/>
      <c r="O121" s="280"/>
      <c r="P121" s="280"/>
      <c r="Q121" s="280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  <c r="AJ121" s="280"/>
      <c r="AK121" s="280"/>
    </row>
    <row r="122" spans="1:47" x14ac:dyDescent="0.25">
      <c r="A122" s="279"/>
      <c r="C122" s="279"/>
      <c r="D122" s="326"/>
      <c r="E122" s="279"/>
      <c r="F122" s="279"/>
      <c r="G122" s="279"/>
      <c r="H122" s="279"/>
      <c r="I122" s="279"/>
      <c r="J122" s="279"/>
      <c r="K122" s="279"/>
      <c r="L122" s="279"/>
      <c r="M122" s="280"/>
      <c r="N122" s="280"/>
      <c r="O122" s="280"/>
      <c r="P122" s="280"/>
      <c r="Q122" s="280"/>
      <c r="R122" s="280"/>
      <c r="S122" s="280"/>
      <c r="T122" s="280"/>
      <c r="U122" s="280"/>
      <c r="V122" s="280"/>
      <c r="W122" s="280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  <c r="AJ122" s="280"/>
      <c r="AK122" s="280"/>
    </row>
    <row r="123" spans="1:47" x14ac:dyDescent="0.25">
      <c r="A123" s="279"/>
      <c r="C123" s="279"/>
      <c r="D123" s="326"/>
      <c r="E123" s="279"/>
      <c r="F123" s="279"/>
      <c r="G123" s="279"/>
      <c r="H123" s="279"/>
      <c r="I123" s="279"/>
      <c r="J123" s="279"/>
      <c r="K123" s="279"/>
      <c r="L123" s="279"/>
      <c r="M123" s="280"/>
      <c r="N123" s="280"/>
      <c r="O123" s="280"/>
      <c r="P123" s="280"/>
      <c r="Q123" s="280"/>
      <c r="R123" s="280"/>
      <c r="S123" s="280"/>
      <c r="T123" s="280"/>
      <c r="U123" s="280"/>
      <c r="V123" s="280"/>
      <c r="W123" s="280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  <c r="AJ123" s="280"/>
      <c r="AK123" s="280"/>
    </row>
    <row r="124" spans="1:47" x14ac:dyDescent="0.25">
      <c r="A124" s="279"/>
      <c r="C124" s="279"/>
      <c r="D124" s="326"/>
      <c r="E124" s="279"/>
      <c r="F124" s="279"/>
      <c r="G124" s="279"/>
      <c r="H124" s="279"/>
      <c r="I124" s="279"/>
      <c r="J124" s="279"/>
      <c r="K124" s="279"/>
      <c r="L124" s="279"/>
      <c r="M124" s="280"/>
      <c r="N124" s="280"/>
      <c r="O124" s="280"/>
      <c r="P124" s="280"/>
      <c r="Q124" s="280"/>
      <c r="R124" s="280"/>
      <c r="S124" s="280"/>
      <c r="T124" s="280"/>
      <c r="U124" s="280"/>
      <c r="V124" s="280"/>
      <c r="W124" s="280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  <c r="AJ124" s="280"/>
      <c r="AK124" s="280"/>
    </row>
    <row r="125" spans="1:47" x14ac:dyDescent="0.25">
      <c r="A125" s="279"/>
      <c r="C125" s="279"/>
      <c r="D125" s="326"/>
      <c r="E125" s="279"/>
      <c r="F125" s="279"/>
      <c r="G125" s="279"/>
      <c r="H125" s="279"/>
      <c r="I125" s="279"/>
      <c r="J125" s="279"/>
      <c r="K125" s="279"/>
      <c r="L125" s="279"/>
      <c r="M125" s="280"/>
      <c r="N125" s="280"/>
      <c r="O125" s="280"/>
      <c r="P125" s="280"/>
      <c r="Q125" s="280"/>
      <c r="R125" s="280"/>
      <c r="S125" s="280"/>
      <c r="T125" s="280"/>
      <c r="U125" s="280"/>
      <c r="V125" s="280"/>
      <c r="W125" s="280"/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  <c r="AI125" s="280"/>
      <c r="AJ125" s="280"/>
      <c r="AK125" s="280"/>
    </row>
    <row r="126" spans="1:47" x14ac:dyDescent="0.25">
      <c r="A126" s="279"/>
      <c r="C126" s="279"/>
      <c r="D126" s="326"/>
      <c r="E126" s="279"/>
      <c r="F126" s="279"/>
      <c r="G126" s="279"/>
      <c r="H126" s="279"/>
      <c r="I126" s="279"/>
      <c r="J126" s="279"/>
      <c r="K126" s="279"/>
      <c r="L126" s="279"/>
      <c r="M126" s="280"/>
      <c r="N126" s="280"/>
      <c r="O126" s="280"/>
      <c r="P126" s="280"/>
      <c r="Q126" s="280"/>
      <c r="R126" s="280"/>
      <c r="S126" s="280"/>
      <c r="T126" s="280"/>
      <c r="U126" s="280"/>
      <c r="V126" s="280"/>
      <c r="W126" s="280"/>
      <c r="X126" s="280"/>
      <c r="Y126" s="280"/>
      <c r="Z126" s="280"/>
      <c r="AA126" s="280"/>
      <c r="AB126" s="280"/>
      <c r="AC126" s="280"/>
      <c r="AD126" s="280"/>
      <c r="AE126" s="280"/>
      <c r="AF126" s="280"/>
      <c r="AG126" s="280"/>
      <c r="AH126" s="280"/>
      <c r="AI126" s="280"/>
      <c r="AJ126" s="280"/>
      <c r="AK126" s="280"/>
    </row>
    <row r="127" spans="1:47" x14ac:dyDescent="0.25">
      <c r="A127" s="279"/>
      <c r="C127" s="279"/>
      <c r="D127" s="326"/>
      <c r="E127" s="279"/>
      <c r="F127" s="279"/>
      <c r="G127" s="279"/>
      <c r="H127" s="279"/>
      <c r="I127" s="279"/>
      <c r="J127" s="279"/>
      <c r="K127" s="279"/>
      <c r="L127" s="279"/>
      <c r="M127" s="280"/>
      <c r="N127" s="280"/>
      <c r="O127" s="280"/>
      <c r="P127" s="280"/>
      <c r="Q127" s="280"/>
      <c r="R127" s="280"/>
      <c r="S127" s="280"/>
      <c r="T127" s="280"/>
      <c r="U127" s="280"/>
      <c r="V127" s="280"/>
      <c r="W127" s="280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  <c r="AI127" s="280"/>
      <c r="AJ127" s="280"/>
      <c r="AK127" s="280"/>
    </row>
    <row r="128" spans="1:47" x14ac:dyDescent="0.25">
      <c r="A128" s="279"/>
      <c r="C128" s="279"/>
      <c r="D128" s="326"/>
      <c r="E128" s="279"/>
      <c r="F128" s="279"/>
      <c r="G128" s="279"/>
      <c r="H128" s="279"/>
      <c r="I128" s="279"/>
      <c r="J128" s="279"/>
      <c r="K128" s="279"/>
      <c r="L128" s="279"/>
      <c r="M128" s="280"/>
      <c r="N128" s="280"/>
      <c r="O128" s="280"/>
      <c r="P128" s="280"/>
      <c r="Q128" s="280"/>
      <c r="R128" s="280"/>
      <c r="S128" s="280"/>
      <c r="T128" s="280"/>
      <c r="U128" s="280"/>
      <c r="V128" s="280"/>
      <c r="W128" s="280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  <c r="AJ128" s="280"/>
      <c r="AK128" s="280"/>
    </row>
    <row r="129" spans="1:37" x14ac:dyDescent="0.25">
      <c r="A129" s="279"/>
      <c r="C129" s="279"/>
      <c r="D129" s="326"/>
      <c r="E129" s="279"/>
      <c r="F129" s="279"/>
      <c r="G129" s="279"/>
      <c r="H129" s="279"/>
      <c r="I129" s="279"/>
      <c r="J129" s="279"/>
      <c r="K129" s="279"/>
      <c r="L129" s="279"/>
      <c r="M129" s="280"/>
      <c r="N129" s="280"/>
      <c r="O129" s="280"/>
      <c r="P129" s="280"/>
      <c r="Q129" s="280"/>
      <c r="R129" s="280"/>
      <c r="S129" s="280"/>
      <c r="T129" s="280"/>
      <c r="U129" s="280"/>
      <c r="V129" s="280"/>
      <c r="W129" s="280"/>
      <c r="X129" s="280"/>
      <c r="Y129" s="280"/>
      <c r="Z129" s="280"/>
      <c r="AA129" s="280"/>
      <c r="AB129" s="280"/>
      <c r="AC129" s="280"/>
      <c r="AD129" s="280"/>
      <c r="AE129" s="280"/>
      <c r="AF129" s="280"/>
      <c r="AG129" s="280"/>
      <c r="AH129" s="280"/>
      <c r="AI129" s="280"/>
      <c r="AJ129" s="280"/>
      <c r="AK129" s="280"/>
    </row>
    <row r="130" spans="1:37" x14ac:dyDescent="0.25">
      <c r="A130" s="279"/>
      <c r="C130" s="279"/>
      <c r="D130" s="326"/>
      <c r="E130" s="279"/>
      <c r="F130" s="279"/>
      <c r="G130" s="279"/>
      <c r="H130" s="279"/>
      <c r="I130" s="279"/>
      <c r="J130" s="279"/>
      <c r="K130" s="279"/>
      <c r="L130" s="279"/>
      <c r="M130" s="280"/>
      <c r="N130" s="280"/>
      <c r="O130" s="280"/>
      <c r="P130" s="280"/>
      <c r="Q130" s="280"/>
      <c r="R130" s="280"/>
      <c r="S130" s="280"/>
      <c r="T130" s="280"/>
      <c r="U130" s="280"/>
      <c r="V130" s="280"/>
      <c r="W130" s="280"/>
      <c r="X130" s="280"/>
      <c r="Y130" s="280"/>
      <c r="Z130" s="280"/>
      <c r="AA130" s="280"/>
      <c r="AB130" s="280"/>
      <c r="AC130" s="280"/>
      <c r="AD130" s="280"/>
      <c r="AE130" s="280"/>
      <c r="AF130" s="280"/>
      <c r="AG130" s="280"/>
      <c r="AH130" s="280"/>
      <c r="AI130" s="280"/>
      <c r="AJ130" s="280"/>
      <c r="AK130" s="280"/>
    </row>
    <row r="131" spans="1:37" x14ac:dyDescent="0.25">
      <c r="A131" s="279"/>
      <c r="C131" s="279"/>
      <c r="D131" s="326"/>
      <c r="E131" s="279"/>
      <c r="F131" s="279"/>
      <c r="G131" s="279"/>
      <c r="H131" s="279"/>
      <c r="I131" s="279"/>
      <c r="J131" s="279"/>
      <c r="K131" s="279"/>
      <c r="L131" s="279"/>
      <c r="M131" s="280"/>
      <c r="N131" s="280"/>
      <c r="O131" s="280"/>
      <c r="P131" s="280"/>
      <c r="Q131" s="280"/>
      <c r="R131" s="280"/>
      <c r="S131" s="280"/>
      <c r="T131" s="280"/>
      <c r="U131" s="280"/>
      <c r="V131" s="280"/>
      <c r="W131" s="280"/>
      <c r="X131" s="280"/>
      <c r="Y131" s="280"/>
      <c r="Z131" s="280"/>
      <c r="AA131" s="280"/>
      <c r="AB131" s="280"/>
      <c r="AC131" s="280"/>
      <c r="AD131" s="280"/>
      <c r="AE131" s="280"/>
      <c r="AF131" s="280"/>
      <c r="AG131" s="280"/>
      <c r="AH131" s="280"/>
      <c r="AI131" s="280"/>
      <c r="AJ131" s="280"/>
      <c r="AK131" s="280"/>
    </row>
    <row r="132" spans="1:37" x14ac:dyDescent="0.25">
      <c r="A132" s="279"/>
      <c r="C132" s="279"/>
      <c r="D132" s="326"/>
      <c r="E132" s="279"/>
      <c r="F132" s="279"/>
      <c r="G132" s="279"/>
      <c r="H132" s="279"/>
      <c r="I132" s="279"/>
      <c r="J132" s="279"/>
      <c r="K132" s="279"/>
      <c r="L132" s="279"/>
      <c r="M132" s="280"/>
      <c r="N132" s="280"/>
      <c r="O132" s="280"/>
      <c r="P132" s="280"/>
      <c r="Q132" s="280"/>
      <c r="R132" s="280"/>
      <c r="S132" s="280"/>
      <c r="T132" s="280"/>
      <c r="U132" s="280"/>
      <c r="V132" s="280"/>
      <c r="W132" s="280"/>
      <c r="X132" s="280"/>
      <c r="Y132" s="280"/>
      <c r="Z132" s="280"/>
      <c r="AA132" s="280"/>
      <c r="AB132" s="280"/>
      <c r="AC132" s="280"/>
      <c r="AD132" s="280"/>
      <c r="AE132" s="280"/>
      <c r="AF132" s="280"/>
      <c r="AG132" s="280"/>
      <c r="AH132" s="280"/>
      <c r="AI132" s="280"/>
      <c r="AJ132" s="280"/>
      <c r="AK132" s="280"/>
    </row>
    <row r="133" spans="1:37" x14ac:dyDescent="0.25">
      <c r="A133" s="279"/>
      <c r="C133" s="279"/>
      <c r="D133" s="326"/>
      <c r="E133" s="279"/>
      <c r="F133" s="279"/>
      <c r="G133" s="279"/>
      <c r="H133" s="279"/>
      <c r="I133" s="279"/>
      <c r="J133" s="279"/>
      <c r="K133" s="279"/>
      <c r="L133" s="279"/>
      <c r="M133" s="280"/>
      <c r="N133" s="280"/>
      <c r="O133" s="280"/>
      <c r="P133" s="280"/>
      <c r="Q133" s="280"/>
      <c r="R133" s="280"/>
      <c r="S133" s="280"/>
      <c r="T133" s="280"/>
      <c r="U133" s="280"/>
      <c r="V133" s="280"/>
      <c r="W133" s="280"/>
      <c r="X133" s="280"/>
      <c r="Y133" s="280"/>
      <c r="Z133" s="280"/>
      <c r="AA133" s="280"/>
      <c r="AB133" s="280"/>
      <c r="AC133" s="280"/>
      <c r="AD133" s="280"/>
      <c r="AE133" s="280"/>
      <c r="AF133" s="280"/>
      <c r="AG133" s="280"/>
      <c r="AH133" s="280"/>
      <c r="AI133" s="280"/>
      <c r="AJ133" s="280"/>
      <c r="AK133" s="280"/>
    </row>
    <row r="134" spans="1:37" x14ac:dyDescent="0.25">
      <c r="A134" s="279"/>
      <c r="C134" s="279"/>
      <c r="D134" s="326"/>
      <c r="E134" s="279"/>
      <c r="F134" s="279"/>
      <c r="G134" s="279"/>
      <c r="H134" s="279"/>
      <c r="I134" s="279"/>
      <c r="J134" s="279"/>
      <c r="K134" s="279"/>
      <c r="L134" s="279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  <c r="X134" s="280"/>
      <c r="Y134" s="280"/>
      <c r="Z134" s="280"/>
      <c r="AA134" s="280"/>
      <c r="AB134" s="280"/>
      <c r="AC134" s="280"/>
      <c r="AD134" s="280"/>
      <c r="AE134" s="280"/>
      <c r="AF134" s="280"/>
      <c r="AG134" s="280"/>
      <c r="AH134" s="280"/>
      <c r="AI134" s="280"/>
      <c r="AJ134" s="280"/>
      <c r="AK134" s="280"/>
    </row>
    <row r="135" spans="1:37" x14ac:dyDescent="0.25">
      <c r="A135" s="279"/>
      <c r="C135" s="279"/>
      <c r="D135" s="326"/>
      <c r="E135" s="279"/>
      <c r="F135" s="279"/>
      <c r="G135" s="279"/>
      <c r="H135" s="279"/>
      <c r="I135" s="279"/>
      <c r="J135" s="279"/>
      <c r="K135" s="279"/>
      <c r="L135" s="279"/>
      <c r="M135" s="280"/>
      <c r="N135" s="280"/>
      <c r="O135" s="280"/>
      <c r="P135" s="280"/>
      <c r="Q135" s="280"/>
      <c r="R135" s="280"/>
      <c r="S135" s="280"/>
      <c r="T135" s="280"/>
      <c r="U135" s="280"/>
      <c r="V135" s="280"/>
      <c r="W135" s="280"/>
      <c r="X135" s="280"/>
      <c r="Y135" s="280"/>
      <c r="Z135" s="280"/>
      <c r="AA135" s="280"/>
      <c r="AB135" s="280"/>
      <c r="AC135" s="280"/>
      <c r="AD135" s="280"/>
      <c r="AE135" s="280"/>
      <c r="AF135" s="280"/>
      <c r="AG135" s="280"/>
      <c r="AH135" s="280"/>
      <c r="AI135" s="280"/>
      <c r="AJ135" s="280"/>
      <c r="AK135" s="280"/>
    </row>
    <row r="136" spans="1:37" x14ac:dyDescent="0.25">
      <c r="A136" s="279"/>
      <c r="C136" s="279"/>
      <c r="D136" s="326"/>
      <c r="E136" s="279"/>
      <c r="F136" s="279"/>
      <c r="G136" s="279"/>
      <c r="H136" s="279"/>
      <c r="I136" s="279"/>
      <c r="J136" s="279"/>
      <c r="K136" s="279"/>
      <c r="L136" s="279"/>
      <c r="M136" s="280"/>
      <c r="N136" s="280"/>
      <c r="O136" s="280"/>
      <c r="P136" s="280"/>
      <c r="Q136" s="280"/>
      <c r="R136" s="280"/>
      <c r="S136" s="280"/>
      <c r="T136" s="280"/>
      <c r="U136" s="280"/>
      <c r="V136" s="280"/>
      <c r="W136" s="280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  <c r="AJ136" s="280"/>
      <c r="AK136" s="280"/>
    </row>
    <row r="137" spans="1:37" x14ac:dyDescent="0.25">
      <c r="A137" s="279"/>
      <c r="C137" s="279"/>
      <c r="D137" s="326"/>
      <c r="E137" s="279"/>
      <c r="F137" s="279"/>
      <c r="G137" s="279"/>
      <c r="H137" s="279"/>
      <c r="I137" s="279"/>
      <c r="J137" s="279"/>
      <c r="K137" s="279"/>
      <c r="L137" s="279"/>
      <c r="M137" s="280"/>
      <c r="N137" s="280"/>
      <c r="O137" s="280"/>
      <c r="P137" s="280"/>
      <c r="Q137" s="280"/>
      <c r="R137" s="280"/>
      <c r="S137" s="280"/>
      <c r="T137" s="280"/>
      <c r="U137" s="280"/>
      <c r="V137" s="280"/>
      <c r="W137" s="280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  <c r="AJ137" s="280"/>
      <c r="AK137" s="280"/>
    </row>
    <row r="138" spans="1:37" x14ac:dyDescent="0.25">
      <c r="A138" s="279"/>
      <c r="C138" s="279"/>
      <c r="D138" s="326"/>
      <c r="E138" s="279"/>
      <c r="F138" s="279"/>
      <c r="G138" s="279"/>
      <c r="H138" s="279"/>
      <c r="I138" s="279"/>
      <c r="J138" s="279"/>
      <c r="K138" s="279"/>
      <c r="L138" s="279"/>
      <c r="M138" s="280"/>
      <c r="N138" s="280"/>
      <c r="O138" s="280"/>
      <c r="P138" s="280"/>
      <c r="Q138" s="280"/>
      <c r="R138" s="280"/>
      <c r="S138" s="280"/>
      <c r="T138" s="280"/>
      <c r="U138" s="280"/>
      <c r="V138" s="280"/>
      <c r="W138" s="280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  <c r="AJ138" s="280"/>
      <c r="AK138" s="280"/>
    </row>
    <row r="139" spans="1:37" x14ac:dyDescent="0.25">
      <c r="A139" s="279"/>
      <c r="C139" s="279"/>
      <c r="D139" s="326"/>
      <c r="E139" s="279"/>
      <c r="F139" s="279"/>
      <c r="G139" s="279"/>
      <c r="H139" s="279"/>
      <c r="I139" s="279"/>
      <c r="J139" s="279"/>
      <c r="K139" s="279"/>
      <c r="L139" s="279"/>
      <c r="M139" s="280"/>
      <c r="N139" s="280"/>
      <c r="O139" s="280"/>
      <c r="P139" s="280"/>
      <c r="Q139" s="280"/>
      <c r="R139" s="280"/>
      <c r="S139" s="280"/>
      <c r="T139" s="280"/>
      <c r="U139" s="280"/>
      <c r="V139" s="280"/>
      <c r="W139" s="280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  <c r="AJ139" s="280"/>
      <c r="AK139" s="280"/>
    </row>
    <row r="140" spans="1:37" x14ac:dyDescent="0.25">
      <c r="A140" s="279"/>
      <c r="C140" s="279"/>
      <c r="D140" s="326"/>
      <c r="E140" s="279"/>
      <c r="F140" s="279"/>
      <c r="G140" s="279"/>
      <c r="H140" s="279"/>
      <c r="I140" s="279"/>
      <c r="J140" s="279"/>
      <c r="K140" s="279"/>
      <c r="L140" s="279"/>
      <c r="M140" s="280"/>
      <c r="N140" s="280"/>
      <c r="O140" s="280"/>
      <c r="P140" s="280"/>
      <c r="Q140" s="280"/>
      <c r="R140" s="280"/>
      <c r="S140" s="280"/>
      <c r="T140" s="280"/>
      <c r="U140" s="280"/>
      <c r="V140" s="280"/>
      <c r="W140" s="280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  <c r="AJ140" s="280"/>
      <c r="AK140" s="280"/>
    </row>
    <row r="141" spans="1:37" x14ac:dyDescent="0.25">
      <c r="A141" s="279"/>
      <c r="C141" s="279"/>
      <c r="D141" s="326"/>
      <c r="E141" s="279"/>
      <c r="F141" s="279"/>
      <c r="G141" s="279"/>
      <c r="H141" s="279"/>
      <c r="I141" s="279"/>
      <c r="J141" s="279"/>
      <c r="K141" s="279"/>
      <c r="L141" s="279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  <c r="W141" s="280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  <c r="AJ141" s="280"/>
      <c r="AK141" s="280"/>
    </row>
    <row r="142" spans="1:37" x14ac:dyDescent="0.25">
      <c r="A142" s="279"/>
      <c r="C142" s="279"/>
      <c r="D142" s="326"/>
      <c r="E142" s="279"/>
      <c r="F142" s="279"/>
      <c r="G142" s="279"/>
      <c r="H142" s="279"/>
      <c r="I142" s="279"/>
      <c r="J142" s="279"/>
      <c r="K142" s="279"/>
      <c r="L142" s="279"/>
      <c r="M142" s="280"/>
      <c r="N142" s="280"/>
      <c r="O142" s="280"/>
      <c r="P142" s="280"/>
      <c r="Q142" s="280"/>
      <c r="R142" s="280"/>
      <c r="S142" s="280"/>
      <c r="T142" s="280"/>
      <c r="U142" s="280"/>
      <c r="V142" s="280"/>
      <c r="W142" s="280"/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  <c r="AI142" s="280"/>
      <c r="AJ142" s="280"/>
      <c r="AK142" s="280"/>
    </row>
    <row r="143" spans="1:37" x14ac:dyDescent="0.25">
      <c r="A143" s="279"/>
      <c r="C143" s="279"/>
      <c r="D143" s="326"/>
      <c r="E143" s="279"/>
      <c r="F143" s="279"/>
      <c r="G143" s="279"/>
      <c r="H143" s="279"/>
      <c r="I143" s="279"/>
      <c r="J143" s="279"/>
      <c r="K143" s="279"/>
      <c r="L143" s="279"/>
      <c r="M143" s="280"/>
      <c r="N143" s="280"/>
      <c r="O143" s="280"/>
      <c r="P143" s="280"/>
      <c r="Q143" s="280"/>
      <c r="R143" s="280"/>
      <c r="S143" s="280"/>
      <c r="T143" s="280"/>
      <c r="U143" s="280"/>
      <c r="V143" s="280"/>
      <c r="W143" s="280"/>
      <c r="X143" s="280"/>
      <c r="Y143" s="280"/>
      <c r="Z143" s="280"/>
      <c r="AA143" s="280"/>
      <c r="AB143" s="280"/>
      <c r="AC143" s="280"/>
      <c r="AD143" s="280"/>
      <c r="AE143" s="280"/>
      <c r="AF143" s="280"/>
      <c r="AG143" s="280"/>
      <c r="AH143" s="280"/>
      <c r="AI143" s="280"/>
      <c r="AJ143" s="280"/>
      <c r="AK143" s="280"/>
    </row>
    <row r="144" spans="1:37" x14ac:dyDescent="0.25">
      <c r="A144" s="279"/>
      <c r="C144" s="279"/>
      <c r="D144" s="326"/>
      <c r="E144" s="279"/>
      <c r="F144" s="279"/>
      <c r="G144" s="279"/>
      <c r="H144" s="279"/>
      <c r="I144" s="279"/>
      <c r="J144" s="279"/>
      <c r="K144" s="279"/>
      <c r="L144" s="279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  <c r="W144" s="280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  <c r="AI144" s="280"/>
      <c r="AJ144" s="280"/>
      <c r="AK144" s="280"/>
    </row>
    <row r="145" spans="1:37" x14ac:dyDescent="0.25">
      <c r="A145" s="279"/>
      <c r="C145" s="279"/>
      <c r="D145" s="326"/>
      <c r="E145" s="279"/>
      <c r="F145" s="279"/>
      <c r="G145" s="279"/>
      <c r="H145" s="279"/>
      <c r="I145" s="279"/>
      <c r="J145" s="279"/>
      <c r="K145" s="279"/>
      <c r="L145" s="279"/>
      <c r="M145" s="280"/>
      <c r="N145" s="280"/>
      <c r="O145" s="280"/>
      <c r="P145" s="280"/>
      <c r="Q145" s="280"/>
      <c r="R145" s="280"/>
      <c r="S145" s="280"/>
      <c r="T145" s="280"/>
      <c r="U145" s="280"/>
      <c r="V145" s="280"/>
      <c r="W145" s="280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  <c r="AJ145" s="280"/>
      <c r="AK145" s="280"/>
    </row>
    <row r="146" spans="1:37" x14ac:dyDescent="0.25">
      <c r="A146" s="279"/>
      <c r="C146" s="279"/>
      <c r="D146" s="326"/>
      <c r="E146" s="279"/>
      <c r="F146" s="279"/>
      <c r="G146" s="279"/>
      <c r="H146" s="279"/>
      <c r="I146" s="279"/>
      <c r="J146" s="279"/>
      <c r="K146" s="279"/>
      <c r="L146" s="279"/>
      <c r="M146" s="280"/>
      <c r="N146" s="280"/>
      <c r="O146" s="280"/>
      <c r="P146" s="280"/>
      <c r="Q146" s="280"/>
      <c r="R146" s="280"/>
      <c r="S146" s="280"/>
      <c r="T146" s="280"/>
      <c r="U146" s="280"/>
      <c r="V146" s="280"/>
      <c r="W146" s="280"/>
      <c r="X146" s="28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80"/>
      <c r="AJ146" s="280"/>
      <c r="AK146" s="280"/>
    </row>
    <row r="147" spans="1:37" x14ac:dyDescent="0.25">
      <c r="A147" s="279"/>
      <c r="C147" s="279"/>
      <c r="D147" s="326"/>
      <c r="E147" s="279"/>
      <c r="F147" s="279"/>
      <c r="G147" s="279"/>
      <c r="H147" s="279"/>
      <c r="I147" s="279"/>
      <c r="J147" s="279"/>
      <c r="K147" s="279"/>
      <c r="L147" s="279"/>
      <c r="M147" s="280"/>
      <c r="N147" s="280"/>
      <c r="O147" s="280"/>
      <c r="P147" s="280"/>
      <c r="Q147" s="280"/>
      <c r="R147" s="280"/>
      <c r="S147" s="280"/>
      <c r="T147" s="280"/>
      <c r="U147" s="280"/>
      <c r="V147" s="280"/>
      <c r="W147" s="280"/>
      <c r="X147" s="280"/>
      <c r="Y147" s="280"/>
      <c r="Z147" s="280"/>
      <c r="AA147" s="280"/>
      <c r="AB147" s="280"/>
      <c r="AC147" s="280"/>
      <c r="AD147" s="280"/>
      <c r="AE147" s="280"/>
      <c r="AF147" s="280"/>
      <c r="AG147" s="280"/>
      <c r="AH147" s="280"/>
      <c r="AI147" s="280"/>
      <c r="AJ147" s="280"/>
      <c r="AK147" s="280"/>
    </row>
    <row r="148" spans="1:37" x14ac:dyDescent="0.25">
      <c r="A148" s="279"/>
      <c r="C148" s="279"/>
      <c r="D148" s="326"/>
      <c r="E148" s="279"/>
      <c r="F148" s="279"/>
      <c r="G148" s="279"/>
      <c r="H148" s="279"/>
      <c r="I148" s="279"/>
      <c r="J148" s="279"/>
      <c r="K148" s="279"/>
      <c r="L148" s="279"/>
      <c r="M148" s="280"/>
      <c r="N148" s="280"/>
      <c r="O148" s="280"/>
      <c r="P148" s="280"/>
      <c r="Q148" s="280"/>
      <c r="R148" s="280"/>
      <c r="S148" s="280"/>
      <c r="T148" s="280"/>
      <c r="U148" s="280"/>
      <c r="V148" s="280"/>
      <c r="W148" s="280"/>
      <c r="X148" s="280"/>
      <c r="Y148" s="280"/>
      <c r="Z148" s="280"/>
      <c r="AA148" s="280"/>
      <c r="AB148" s="280"/>
      <c r="AC148" s="280"/>
      <c r="AD148" s="280"/>
      <c r="AE148" s="280"/>
      <c r="AF148" s="280"/>
      <c r="AG148" s="280"/>
      <c r="AH148" s="280"/>
      <c r="AI148" s="280"/>
      <c r="AJ148" s="280"/>
      <c r="AK148" s="280"/>
    </row>
    <row r="149" spans="1:37" x14ac:dyDescent="0.25">
      <c r="A149" s="279"/>
      <c r="C149" s="279"/>
      <c r="D149" s="326"/>
      <c r="E149" s="279"/>
      <c r="F149" s="279"/>
      <c r="G149" s="279"/>
      <c r="H149" s="279"/>
      <c r="I149" s="279"/>
      <c r="J149" s="279"/>
      <c r="K149" s="279"/>
      <c r="L149" s="279"/>
      <c r="M149" s="280"/>
      <c r="N149" s="280"/>
      <c r="O149" s="280"/>
      <c r="P149" s="280"/>
      <c r="Q149" s="280"/>
      <c r="R149" s="280"/>
      <c r="S149" s="280"/>
      <c r="T149" s="280"/>
      <c r="U149" s="280"/>
      <c r="V149" s="280"/>
      <c r="W149" s="280"/>
      <c r="X149" s="280"/>
      <c r="Y149" s="280"/>
      <c r="Z149" s="280"/>
      <c r="AA149" s="280"/>
      <c r="AB149" s="280"/>
      <c r="AC149" s="280"/>
      <c r="AD149" s="280"/>
      <c r="AE149" s="280"/>
      <c r="AF149" s="280"/>
      <c r="AG149" s="280"/>
      <c r="AH149" s="280"/>
      <c r="AI149" s="280"/>
      <c r="AJ149" s="280"/>
      <c r="AK149" s="280"/>
    </row>
    <row r="150" spans="1:37" x14ac:dyDescent="0.25">
      <c r="A150" s="279"/>
      <c r="C150" s="279"/>
      <c r="D150" s="326"/>
      <c r="E150" s="279"/>
      <c r="F150" s="279"/>
      <c r="G150" s="279"/>
      <c r="H150" s="279"/>
      <c r="I150" s="279"/>
      <c r="J150" s="279"/>
      <c r="K150" s="279"/>
      <c r="L150" s="279"/>
      <c r="M150" s="280"/>
      <c r="N150" s="280"/>
      <c r="O150" s="280"/>
      <c r="P150" s="280"/>
      <c r="Q150" s="280"/>
      <c r="R150" s="280"/>
      <c r="S150" s="280"/>
      <c r="T150" s="280"/>
      <c r="U150" s="280"/>
      <c r="V150" s="280"/>
      <c r="W150" s="280"/>
      <c r="X150" s="280"/>
      <c r="Y150" s="280"/>
      <c r="Z150" s="280"/>
      <c r="AA150" s="280"/>
      <c r="AB150" s="280"/>
      <c r="AC150" s="280"/>
      <c r="AD150" s="280"/>
      <c r="AE150" s="280"/>
      <c r="AF150" s="280"/>
      <c r="AG150" s="280"/>
      <c r="AH150" s="280"/>
      <c r="AI150" s="280"/>
      <c r="AJ150" s="280"/>
      <c r="AK150" s="280"/>
    </row>
    <row r="151" spans="1:37" x14ac:dyDescent="0.25">
      <c r="A151" s="279"/>
      <c r="C151" s="279"/>
      <c r="D151" s="326"/>
      <c r="E151" s="279"/>
      <c r="F151" s="279"/>
      <c r="G151" s="279"/>
      <c r="H151" s="279"/>
      <c r="I151" s="279"/>
      <c r="J151" s="279"/>
      <c r="K151" s="279"/>
      <c r="L151" s="279"/>
      <c r="M151" s="280"/>
      <c r="N151" s="280"/>
      <c r="O151" s="280"/>
      <c r="P151" s="280"/>
      <c r="Q151" s="280"/>
      <c r="R151" s="280"/>
      <c r="S151" s="280"/>
      <c r="T151" s="280"/>
      <c r="U151" s="280"/>
      <c r="V151" s="280"/>
      <c r="W151" s="280"/>
      <c r="X151" s="280"/>
      <c r="Y151" s="280"/>
      <c r="Z151" s="280"/>
      <c r="AA151" s="280"/>
      <c r="AB151" s="280"/>
      <c r="AC151" s="280"/>
      <c r="AD151" s="280"/>
      <c r="AE151" s="280"/>
      <c r="AF151" s="280"/>
      <c r="AG151" s="280"/>
      <c r="AH151" s="280"/>
      <c r="AI151" s="280"/>
      <c r="AJ151" s="280"/>
      <c r="AK151" s="280"/>
    </row>
    <row r="152" spans="1:37" x14ac:dyDescent="0.25">
      <c r="A152" s="279"/>
      <c r="C152" s="279"/>
      <c r="D152" s="326"/>
      <c r="E152" s="279"/>
      <c r="F152" s="279"/>
      <c r="G152" s="279"/>
      <c r="H152" s="279"/>
      <c r="I152" s="279"/>
      <c r="J152" s="279"/>
      <c r="K152" s="279"/>
      <c r="L152" s="279"/>
      <c r="M152" s="280"/>
      <c r="N152" s="280"/>
      <c r="O152" s="280"/>
      <c r="P152" s="280"/>
      <c r="Q152" s="280"/>
      <c r="R152" s="280"/>
      <c r="S152" s="280"/>
      <c r="T152" s="280"/>
      <c r="U152" s="280"/>
      <c r="V152" s="280"/>
      <c r="W152" s="280"/>
      <c r="X152" s="28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80"/>
      <c r="AJ152" s="280"/>
      <c r="AK152" s="280"/>
    </row>
    <row r="153" spans="1:37" x14ac:dyDescent="0.25">
      <c r="A153" s="279"/>
      <c r="C153" s="279"/>
      <c r="D153" s="326"/>
      <c r="E153" s="279"/>
      <c r="F153" s="279"/>
      <c r="G153" s="279"/>
      <c r="H153" s="279"/>
      <c r="I153" s="279"/>
      <c r="J153" s="279"/>
      <c r="K153" s="279"/>
      <c r="L153" s="279"/>
      <c r="M153" s="280"/>
      <c r="N153" s="280"/>
      <c r="O153" s="280"/>
      <c r="P153" s="280"/>
      <c r="Q153" s="280"/>
      <c r="R153" s="280"/>
      <c r="S153" s="280"/>
      <c r="T153" s="280"/>
      <c r="U153" s="280"/>
      <c r="V153" s="280"/>
      <c r="W153" s="280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  <c r="AJ153" s="280"/>
      <c r="AK153" s="280"/>
    </row>
    <row r="154" spans="1:37" x14ac:dyDescent="0.25">
      <c r="A154" s="279"/>
      <c r="C154" s="279"/>
      <c r="D154" s="326"/>
      <c r="E154" s="279"/>
      <c r="F154" s="279"/>
      <c r="G154" s="279"/>
      <c r="H154" s="279"/>
      <c r="I154" s="279"/>
      <c r="J154" s="279"/>
      <c r="K154" s="279"/>
      <c r="L154" s="279"/>
      <c r="M154" s="280"/>
      <c r="N154" s="280"/>
      <c r="O154" s="280"/>
      <c r="P154" s="280"/>
      <c r="Q154" s="280"/>
      <c r="R154" s="280"/>
      <c r="S154" s="280"/>
      <c r="T154" s="280"/>
      <c r="U154" s="280"/>
      <c r="V154" s="280"/>
      <c r="W154" s="280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  <c r="AJ154" s="280"/>
      <c r="AK154" s="280"/>
    </row>
    <row r="155" spans="1:37" x14ac:dyDescent="0.25">
      <c r="A155" s="279"/>
      <c r="C155" s="279"/>
      <c r="D155" s="326"/>
      <c r="E155" s="279"/>
      <c r="F155" s="279"/>
      <c r="G155" s="279"/>
      <c r="H155" s="279"/>
      <c r="I155" s="279"/>
      <c r="J155" s="279"/>
      <c r="K155" s="279"/>
      <c r="L155" s="279"/>
      <c r="M155" s="280"/>
      <c r="N155" s="280"/>
      <c r="O155" s="280"/>
      <c r="P155" s="280"/>
      <c r="Q155" s="280"/>
      <c r="R155" s="280"/>
      <c r="S155" s="280"/>
      <c r="T155" s="280"/>
      <c r="U155" s="280"/>
      <c r="V155" s="280"/>
      <c r="W155" s="280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280"/>
    </row>
    <row r="156" spans="1:37" x14ac:dyDescent="0.25">
      <c r="E156" s="279"/>
      <c r="F156" s="279"/>
      <c r="G156" s="279"/>
      <c r="H156" s="279"/>
      <c r="I156" s="279"/>
      <c r="J156" s="279"/>
      <c r="K156" s="279"/>
      <c r="L156" s="279"/>
      <c r="M156" s="280"/>
      <c r="N156" s="280"/>
      <c r="O156" s="280"/>
      <c r="P156" s="280"/>
      <c r="Q156" s="280"/>
      <c r="R156" s="280"/>
      <c r="S156" s="280"/>
      <c r="T156" s="280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  <c r="AJ156" s="280"/>
      <c r="AK156" s="280"/>
    </row>
    <row r="157" spans="1:37" x14ac:dyDescent="0.25">
      <c r="E157" s="279"/>
      <c r="F157" s="279"/>
      <c r="G157" s="279"/>
      <c r="H157" s="279"/>
      <c r="I157" s="279"/>
      <c r="J157" s="279"/>
      <c r="K157" s="279"/>
      <c r="L157" s="279"/>
      <c r="M157" s="280"/>
      <c r="N157" s="280"/>
      <c r="O157" s="280"/>
      <c r="P157" s="280"/>
      <c r="Q157" s="280"/>
      <c r="R157" s="280"/>
      <c r="S157" s="280"/>
      <c r="T157" s="280"/>
      <c r="U157" s="280"/>
      <c r="V157" s="280"/>
      <c r="W157" s="280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  <c r="AJ157" s="280"/>
      <c r="AK157" s="280"/>
    </row>
    <row r="158" spans="1:37" x14ac:dyDescent="0.25">
      <c r="E158" s="279"/>
      <c r="F158" s="279"/>
      <c r="G158" s="279"/>
      <c r="H158" s="279"/>
      <c r="I158" s="279"/>
      <c r="J158" s="279"/>
      <c r="K158" s="279"/>
      <c r="L158" s="279"/>
      <c r="M158" s="280"/>
      <c r="N158" s="280"/>
      <c r="O158" s="280"/>
      <c r="P158" s="280"/>
      <c r="Q158" s="280"/>
      <c r="R158" s="280"/>
      <c r="S158" s="280"/>
      <c r="T158" s="280"/>
      <c r="U158" s="280"/>
      <c r="V158" s="280"/>
      <c r="W158" s="280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  <c r="AJ158" s="280"/>
      <c r="AK158" s="280"/>
    </row>
    <row r="159" spans="1:37" x14ac:dyDescent="0.25">
      <c r="E159" s="279"/>
      <c r="F159" s="279"/>
      <c r="G159" s="279"/>
      <c r="H159" s="279"/>
      <c r="I159" s="279"/>
      <c r="J159" s="279"/>
      <c r="K159" s="279"/>
      <c r="L159" s="279"/>
      <c r="M159" s="280"/>
      <c r="N159" s="280"/>
      <c r="O159" s="280"/>
      <c r="P159" s="280"/>
      <c r="Q159" s="280"/>
      <c r="R159" s="280"/>
      <c r="S159" s="280"/>
      <c r="T159" s="280"/>
      <c r="U159" s="280"/>
      <c r="V159" s="280"/>
      <c r="W159" s="280"/>
      <c r="X159" s="280"/>
      <c r="Y159" s="280"/>
      <c r="Z159" s="280"/>
      <c r="AA159" s="280"/>
      <c r="AB159" s="280"/>
      <c r="AC159" s="280"/>
      <c r="AD159" s="280"/>
      <c r="AE159" s="280"/>
      <c r="AF159" s="280"/>
      <c r="AG159" s="280"/>
      <c r="AH159" s="280"/>
      <c r="AI159" s="280"/>
      <c r="AJ159" s="280"/>
      <c r="AK159" s="280"/>
    </row>
    <row r="160" spans="1:37" x14ac:dyDescent="0.25">
      <c r="E160" s="279"/>
      <c r="F160" s="279"/>
      <c r="G160" s="279"/>
      <c r="H160" s="279"/>
      <c r="I160" s="279"/>
      <c r="J160" s="279"/>
      <c r="K160" s="279"/>
      <c r="L160" s="279"/>
      <c r="M160" s="280"/>
      <c r="N160" s="280"/>
      <c r="O160" s="280"/>
      <c r="P160" s="280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80"/>
      <c r="AH160" s="280"/>
      <c r="AI160" s="280"/>
      <c r="AJ160" s="280"/>
      <c r="AK160" s="280"/>
    </row>
    <row r="161" spans="5:37" x14ac:dyDescent="0.25">
      <c r="E161" s="279"/>
      <c r="F161" s="279"/>
      <c r="G161" s="279"/>
      <c r="H161" s="279"/>
      <c r="I161" s="279"/>
      <c r="J161" s="279"/>
      <c r="K161" s="279"/>
      <c r="L161" s="279"/>
      <c r="M161" s="280"/>
      <c r="N161" s="280"/>
      <c r="O161" s="280"/>
      <c r="P161" s="280"/>
      <c r="Q161" s="280"/>
      <c r="R161" s="280"/>
      <c r="S161" s="280"/>
      <c r="T161" s="280"/>
      <c r="U161" s="280"/>
      <c r="V161" s="280"/>
      <c r="W161" s="280"/>
      <c r="X161" s="280"/>
      <c r="Y161" s="280"/>
      <c r="Z161" s="280"/>
      <c r="AA161" s="280"/>
      <c r="AB161" s="280"/>
      <c r="AC161" s="280"/>
      <c r="AD161" s="280"/>
      <c r="AE161" s="280"/>
      <c r="AF161" s="280"/>
      <c r="AG161" s="280"/>
      <c r="AH161" s="280"/>
      <c r="AI161" s="280"/>
      <c r="AJ161" s="280"/>
      <c r="AK161" s="280"/>
    </row>
    <row r="162" spans="5:37" x14ac:dyDescent="0.25">
      <c r="E162" s="279"/>
      <c r="F162" s="279"/>
      <c r="G162" s="279"/>
      <c r="H162" s="279"/>
      <c r="I162" s="279"/>
      <c r="J162" s="279"/>
      <c r="K162" s="279"/>
      <c r="L162" s="279"/>
      <c r="M162" s="280"/>
      <c r="N162" s="280"/>
      <c r="O162" s="280"/>
      <c r="P162" s="280"/>
      <c r="Q162" s="280"/>
      <c r="R162" s="280"/>
      <c r="S162" s="280"/>
      <c r="T162" s="280"/>
      <c r="U162" s="280"/>
      <c r="V162" s="280"/>
      <c r="W162" s="280"/>
      <c r="X162" s="280"/>
      <c r="Y162" s="280"/>
      <c r="Z162" s="280"/>
      <c r="AA162" s="280"/>
      <c r="AB162" s="280"/>
      <c r="AC162" s="280"/>
      <c r="AD162" s="280"/>
      <c r="AE162" s="280"/>
      <c r="AF162" s="280"/>
      <c r="AG162" s="280"/>
      <c r="AH162" s="280"/>
      <c r="AI162" s="280"/>
      <c r="AJ162" s="280"/>
      <c r="AK162" s="280"/>
    </row>
    <row r="163" spans="5:37" x14ac:dyDescent="0.25">
      <c r="E163" s="279"/>
      <c r="F163" s="279"/>
      <c r="G163" s="279"/>
      <c r="H163" s="279"/>
      <c r="I163" s="279"/>
      <c r="J163" s="279"/>
      <c r="K163" s="279"/>
      <c r="L163" s="279"/>
      <c r="M163" s="280"/>
      <c r="N163" s="280"/>
      <c r="O163" s="280"/>
      <c r="P163" s="280"/>
      <c r="Q163" s="280"/>
      <c r="R163" s="280"/>
      <c r="S163" s="280"/>
      <c r="T163" s="280"/>
      <c r="U163" s="280"/>
      <c r="V163" s="280"/>
      <c r="W163" s="280"/>
      <c r="X163" s="280"/>
      <c r="Y163" s="280"/>
      <c r="Z163" s="280"/>
      <c r="AA163" s="280"/>
      <c r="AB163" s="280"/>
      <c r="AC163" s="280"/>
      <c r="AD163" s="280"/>
      <c r="AE163" s="280"/>
      <c r="AF163" s="280"/>
      <c r="AG163" s="280"/>
      <c r="AH163" s="280"/>
      <c r="AI163" s="280"/>
      <c r="AJ163" s="280"/>
      <c r="AK163" s="280"/>
    </row>
    <row r="164" spans="5:37" x14ac:dyDescent="0.25">
      <c r="E164" s="279"/>
      <c r="F164" s="279"/>
      <c r="G164" s="279"/>
      <c r="H164" s="279"/>
      <c r="I164" s="279"/>
      <c r="J164" s="279"/>
      <c r="K164" s="279"/>
      <c r="L164" s="279"/>
      <c r="M164" s="280"/>
      <c r="N164" s="280"/>
      <c r="O164" s="280"/>
      <c r="P164" s="280"/>
      <c r="Q164" s="280"/>
      <c r="R164" s="280"/>
      <c r="S164" s="280"/>
      <c r="T164" s="280"/>
      <c r="U164" s="280"/>
      <c r="V164" s="280"/>
      <c r="W164" s="280"/>
      <c r="X164" s="280"/>
      <c r="Y164" s="280"/>
      <c r="Z164" s="280"/>
      <c r="AA164" s="280"/>
      <c r="AB164" s="280"/>
      <c r="AC164" s="280"/>
      <c r="AD164" s="280"/>
      <c r="AE164" s="280"/>
      <c r="AF164" s="280"/>
      <c r="AG164" s="280"/>
      <c r="AH164" s="280"/>
      <c r="AI164" s="280"/>
      <c r="AJ164" s="280"/>
      <c r="AK164" s="280"/>
    </row>
    <row r="165" spans="5:37" x14ac:dyDescent="0.25">
      <c r="E165" s="279"/>
      <c r="F165" s="279"/>
      <c r="G165" s="279"/>
      <c r="H165" s="279"/>
      <c r="I165" s="279"/>
      <c r="J165" s="279"/>
      <c r="K165" s="279"/>
      <c r="L165" s="279"/>
      <c r="M165" s="280"/>
      <c r="N165" s="280"/>
      <c r="O165" s="280"/>
      <c r="P165" s="280"/>
      <c r="Q165" s="280"/>
      <c r="R165" s="280"/>
      <c r="S165" s="280"/>
      <c r="T165" s="280"/>
      <c r="U165" s="280"/>
      <c r="V165" s="280"/>
      <c r="W165" s="280"/>
      <c r="X165" s="280"/>
      <c r="Y165" s="280"/>
      <c r="Z165" s="280"/>
      <c r="AA165" s="280"/>
      <c r="AB165" s="280"/>
      <c r="AC165" s="280"/>
      <c r="AD165" s="280"/>
      <c r="AE165" s="280"/>
      <c r="AF165" s="280"/>
      <c r="AG165" s="280"/>
      <c r="AH165" s="280"/>
      <c r="AI165" s="280"/>
      <c r="AJ165" s="280"/>
      <c r="AK165" s="280"/>
    </row>
    <row r="166" spans="5:37" x14ac:dyDescent="0.25">
      <c r="E166" s="279"/>
      <c r="F166" s="279"/>
      <c r="G166" s="279"/>
      <c r="H166" s="279"/>
      <c r="I166" s="279"/>
      <c r="J166" s="279"/>
      <c r="K166" s="279"/>
      <c r="L166" s="279"/>
      <c r="M166" s="280"/>
      <c r="N166" s="280"/>
      <c r="O166" s="280"/>
      <c r="P166" s="280"/>
      <c r="Q166" s="280"/>
      <c r="R166" s="280"/>
      <c r="S166" s="280"/>
      <c r="T166" s="280"/>
      <c r="U166" s="280"/>
      <c r="V166" s="280"/>
      <c r="W166" s="280"/>
      <c r="X166" s="280"/>
      <c r="Y166" s="280"/>
      <c r="Z166" s="280"/>
      <c r="AA166" s="280"/>
      <c r="AB166" s="280"/>
      <c r="AC166" s="280"/>
      <c r="AD166" s="280"/>
      <c r="AE166" s="280"/>
      <c r="AF166" s="280"/>
      <c r="AG166" s="280"/>
      <c r="AH166" s="280"/>
      <c r="AI166" s="280"/>
      <c r="AJ166" s="280"/>
      <c r="AK166" s="280"/>
    </row>
    <row r="167" spans="5:37" x14ac:dyDescent="0.25">
      <c r="E167" s="279"/>
      <c r="F167" s="279"/>
      <c r="G167" s="279"/>
      <c r="H167" s="279"/>
      <c r="I167" s="279"/>
      <c r="J167" s="279"/>
      <c r="K167" s="279"/>
      <c r="L167" s="279"/>
      <c r="M167" s="280"/>
      <c r="N167" s="280"/>
      <c r="O167" s="280"/>
      <c r="P167" s="280"/>
      <c r="Q167" s="280"/>
      <c r="R167" s="280"/>
      <c r="S167" s="280"/>
      <c r="T167" s="280"/>
      <c r="U167" s="280"/>
      <c r="V167" s="280"/>
      <c r="W167" s="280"/>
      <c r="X167" s="280"/>
      <c r="Y167" s="280"/>
      <c r="Z167" s="280"/>
      <c r="AA167" s="280"/>
      <c r="AB167" s="280"/>
      <c r="AC167" s="280"/>
      <c r="AD167" s="280"/>
      <c r="AE167" s="280"/>
      <c r="AF167" s="280"/>
      <c r="AG167" s="280"/>
      <c r="AH167" s="280"/>
      <c r="AI167" s="280"/>
      <c r="AJ167" s="280"/>
      <c r="AK167" s="280"/>
    </row>
    <row r="168" spans="5:37" x14ac:dyDescent="0.25">
      <c r="E168" s="279"/>
      <c r="F168" s="279"/>
      <c r="G168" s="279"/>
      <c r="H168" s="279"/>
      <c r="I168" s="279"/>
      <c r="J168" s="279"/>
      <c r="K168" s="279"/>
      <c r="L168" s="279"/>
      <c r="M168" s="280"/>
      <c r="N168" s="280"/>
      <c r="O168" s="280"/>
      <c r="P168" s="280"/>
      <c r="Q168" s="280"/>
      <c r="R168" s="280"/>
      <c r="S168" s="280"/>
      <c r="T168" s="280"/>
      <c r="U168" s="280"/>
      <c r="V168" s="280"/>
      <c r="W168" s="280"/>
      <c r="X168" s="280"/>
      <c r="Y168" s="280"/>
      <c r="Z168" s="280"/>
      <c r="AA168" s="280"/>
      <c r="AB168" s="280"/>
      <c r="AC168" s="280"/>
      <c r="AD168" s="280"/>
      <c r="AE168" s="280"/>
      <c r="AF168" s="280"/>
      <c r="AG168" s="280"/>
      <c r="AH168" s="280"/>
      <c r="AI168" s="280"/>
      <c r="AJ168" s="280"/>
      <c r="AK168" s="280"/>
    </row>
    <row r="169" spans="5:37" x14ac:dyDescent="0.25">
      <c r="E169" s="279"/>
      <c r="F169" s="279"/>
      <c r="G169" s="279"/>
      <c r="H169" s="279"/>
      <c r="I169" s="279"/>
      <c r="J169" s="279"/>
      <c r="K169" s="279"/>
      <c r="L169" s="279"/>
      <c r="M169" s="280"/>
      <c r="N169" s="280"/>
      <c r="O169" s="280"/>
      <c r="P169" s="280"/>
      <c r="Q169" s="280"/>
      <c r="R169" s="280"/>
      <c r="S169" s="280"/>
      <c r="T169" s="280"/>
      <c r="U169" s="280"/>
      <c r="V169" s="280"/>
      <c r="W169" s="280"/>
      <c r="X169" s="280"/>
      <c r="Y169" s="280"/>
      <c r="Z169" s="280"/>
      <c r="AA169" s="280"/>
      <c r="AB169" s="280"/>
      <c r="AC169" s="280"/>
      <c r="AD169" s="280"/>
      <c r="AE169" s="280"/>
      <c r="AF169" s="280"/>
      <c r="AG169" s="280"/>
      <c r="AH169" s="280"/>
      <c r="AI169" s="280"/>
      <c r="AJ169" s="280"/>
      <c r="AK169" s="280"/>
    </row>
    <row r="170" spans="5:37" x14ac:dyDescent="0.25">
      <c r="E170" s="279"/>
      <c r="F170" s="279"/>
      <c r="G170" s="279"/>
      <c r="H170" s="279"/>
      <c r="I170" s="279"/>
      <c r="J170" s="279"/>
      <c r="K170" s="279"/>
      <c r="L170" s="279"/>
      <c r="M170" s="280"/>
      <c r="N170" s="280"/>
      <c r="O170" s="280"/>
      <c r="P170" s="280"/>
      <c r="Q170" s="280"/>
      <c r="R170" s="280"/>
      <c r="S170" s="280"/>
      <c r="T170" s="280"/>
      <c r="U170" s="280"/>
      <c r="V170" s="280"/>
      <c r="W170" s="280"/>
      <c r="X170" s="280"/>
      <c r="Y170" s="280"/>
      <c r="Z170" s="280"/>
      <c r="AA170" s="280"/>
      <c r="AB170" s="280"/>
      <c r="AC170" s="280"/>
      <c r="AD170" s="280"/>
      <c r="AE170" s="280"/>
      <c r="AF170" s="280"/>
      <c r="AG170" s="280"/>
      <c r="AH170" s="280"/>
      <c r="AI170" s="280"/>
      <c r="AJ170" s="280"/>
      <c r="AK170" s="280"/>
    </row>
    <row r="171" spans="5:37" x14ac:dyDescent="0.25">
      <c r="E171" s="279"/>
      <c r="F171" s="279"/>
      <c r="G171" s="279"/>
      <c r="H171" s="279"/>
      <c r="I171" s="279"/>
      <c r="J171" s="279"/>
      <c r="K171" s="279"/>
      <c r="L171" s="279"/>
      <c r="M171" s="280"/>
      <c r="N171" s="280"/>
      <c r="O171" s="280"/>
      <c r="P171" s="280"/>
      <c r="Q171" s="280"/>
      <c r="R171" s="280"/>
      <c r="S171" s="280"/>
      <c r="T171" s="280"/>
      <c r="U171" s="280"/>
      <c r="V171" s="280"/>
      <c r="W171" s="280"/>
      <c r="X171" s="280"/>
      <c r="Y171" s="280"/>
      <c r="Z171" s="280"/>
      <c r="AA171" s="280"/>
      <c r="AB171" s="280"/>
      <c r="AC171" s="280"/>
      <c r="AD171" s="280"/>
      <c r="AE171" s="280"/>
      <c r="AF171" s="280"/>
      <c r="AG171" s="280"/>
      <c r="AH171" s="280"/>
      <c r="AI171" s="280"/>
      <c r="AJ171" s="280"/>
      <c r="AK171" s="280"/>
    </row>
    <row r="172" spans="5:37" x14ac:dyDescent="0.25">
      <c r="E172" s="279"/>
      <c r="F172" s="279"/>
      <c r="G172" s="279"/>
      <c r="H172" s="279"/>
      <c r="I172" s="279"/>
      <c r="J172" s="279"/>
      <c r="K172" s="279"/>
      <c r="L172" s="279"/>
      <c r="M172" s="280"/>
      <c r="N172" s="280"/>
      <c r="O172" s="280"/>
      <c r="P172" s="280"/>
      <c r="Q172" s="280"/>
      <c r="R172" s="280"/>
      <c r="S172" s="280"/>
      <c r="T172" s="280"/>
      <c r="U172" s="280"/>
      <c r="V172" s="280"/>
      <c r="W172" s="280"/>
      <c r="X172" s="280"/>
      <c r="Y172" s="280"/>
      <c r="Z172" s="280"/>
      <c r="AA172" s="280"/>
      <c r="AB172" s="280"/>
      <c r="AC172" s="280"/>
      <c r="AD172" s="280"/>
      <c r="AE172" s="280"/>
      <c r="AF172" s="280"/>
      <c r="AG172" s="280"/>
      <c r="AH172" s="280"/>
      <c r="AI172" s="280"/>
      <c r="AJ172" s="280"/>
      <c r="AK172" s="280"/>
    </row>
    <row r="173" spans="5:37" x14ac:dyDescent="0.25">
      <c r="E173" s="279"/>
      <c r="F173" s="279"/>
      <c r="G173" s="279"/>
      <c r="H173" s="279"/>
      <c r="I173" s="279"/>
      <c r="J173" s="279"/>
      <c r="K173" s="279"/>
      <c r="L173" s="279"/>
      <c r="M173" s="280"/>
      <c r="N173" s="280"/>
      <c r="O173" s="280"/>
      <c r="P173" s="280"/>
      <c r="Q173" s="280"/>
      <c r="R173" s="280"/>
      <c r="S173" s="280"/>
      <c r="T173" s="280"/>
      <c r="U173" s="280"/>
      <c r="V173" s="280"/>
      <c r="W173" s="280"/>
      <c r="X173" s="280"/>
      <c r="Y173" s="280"/>
      <c r="Z173" s="280"/>
      <c r="AA173" s="280"/>
      <c r="AB173" s="280"/>
      <c r="AC173" s="280"/>
      <c r="AD173" s="280"/>
      <c r="AE173" s="280"/>
      <c r="AF173" s="280"/>
      <c r="AG173" s="280"/>
      <c r="AH173" s="280"/>
      <c r="AI173" s="280"/>
      <c r="AJ173" s="280"/>
      <c r="AK173" s="280"/>
    </row>
    <row r="174" spans="5:37" x14ac:dyDescent="0.25">
      <c r="E174" s="279"/>
      <c r="F174" s="279"/>
      <c r="G174" s="279"/>
      <c r="H174" s="279"/>
      <c r="I174" s="279"/>
      <c r="J174" s="279"/>
      <c r="K174" s="279"/>
      <c r="L174" s="279"/>
      <c r="M174" s="280"/>
      <c r="N174" s="280"/>
      <c r="O174" s="280"/>
      <c r="P174" s="280"/>
      <c r="Q174" s="280"/>
      <c r="R174" s="280"/>
      <c r="S174" s="280"/>
      <c r="T174" s="280"/>
      <c r="U174" s="280"/>
      <c r="V174" s="280"/>
      <c r="W174" s="280"/>
      <c r="X174" s="280"/>
      <c r="Y174" s="280"/>
      <c r="Z174" s="280"/>
      <c r="AA174" s="280"/>
      <c r="AB174" s="280"/>
      <c r="AC174" s="280"/>
      <c r="AD174" s="280"/>
      <c r="AE174" s="280"/>
      <c r="AF174" s="280"/>
      <c r="AG174" s="280"/>
      <c r="AH174" s="280"/>
      <c r="AI174" s="280"/>
      <c r="AJ174" s="280"/>
      <c r="AK174" s="280"/>
    </row>
    <row r="175" spans="5:37" x14ac:dyDescent="0.25">
      <c r="E175" s="279"/>
      <c r="F175" s="279"/>
      <c r="G175" s="279"/>
      <c r="H175" s="279"/>
      <c r="I175" s="279"/>
      <c r="J175" s="279"/>
      <c r="K175" s="279"/>
      <c r="L175" s="279"/>
      <c r="M175" s="280"/>
      <c r="N175" s="280"/>
      <c r="O175" s="280"/>
      <c r="P175" s="280"/>
      <c r="Q175" s="280"/>
      <c r="R175" s="280"/>
      <c r="S175" s="280"/>
      <c r="T175" s="280"/>
      <c r="U175" s="280"/>
      <c r="V175" s="280"/>
      <c r="W175" s="280"/>
      <c r="X175" s="280"/>
      <c r="Y175" s="280"/>
      <c r="Z175" s="280"/>
      <c r="AA175" s="280"/>
      <c r="AB175" s="280"/>
      <c r="AC175" s="280"/>
      <c r="AD175" s="280"/>
      <c r="AE175" s="280"/>
      <c r="AF175" s="280"/>
      <c r="AG175" s="280"/>
      <c r="AH175" s="280"/>
      <c r="AI175" s="280"/>
      <c r="AJ175" s="280"/>
      <c r="AK175" s="280"/>
    </row>
    <row r="176" spans="5:37" x14ac:dyDescent="0.25">
      <c r="E176" s="279"/>
      <c r="F176" s="279"/>
      <c r="G176" s="279"/>
      <c r="H176" s="279"/>
      <c r="I176" s="279"/>
      <c r="J176" s="279"/>
      <c r="K176" s="279"/>
      <c r="L176" s="279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80"/>
      <c r="AE176" s="280"/>
      <c r="AF176" s="280"/>
      <c r="AG176" s="280"/>
      <c r="AH176" s="280"/>
      <c r="AI176" s="280"/>
      <c r="AJ176" s="280"/>
      <c r="AK176" s="280"/>
    </row>
    <row r="177" spans="5:37" x14ac:dyDescent="0.25">
      <c r="E177" s="279"/>
      <c r="F177" s="279"/>
      <c r="G177" s="279"/>
      <c r="H177" s="279"/>
      <c r="I177" s="279"/>
      <c r="J177" s="279"/>
      <c r="K177" s="279"/>
      <c r="L177" s="279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80"/>
      <c r="AE177" s="280"/>
      <c r="AF177" s="280"/>
      <c r="AG177" s="280"/>
      <c r="AH177" s="280"/>
      <c r="AI177" s="280"/>
      <c r="AJ177" s="280"/>
      <c r="AK177" s="280"/>
    </row>
    <row r="178" spans="5:37" x14ac:dyDescent="0.25">
      <c r="E178" s="279"/>
      <c r="F178" s="279"/>
      <c r="G178" s="279"/>
      <c r="H178" s="279"/>
      <c r="I178" s="279"/>
      <c r="J178" s="279"/>
      <c r="K178" s="279"/>
      <c r="L178" s="279"/>
      <c r="M178" s="280"/>
      <c r="N178" s="280"/>
      <c r="O178" s="280"/>
      <c r="P178" s="280"/>
      <c r="Q178" s="280"/>
      <c r="R178" s="280"/>
      <c r="S178" s="280"/>
      <c r="T178" s="280"/>
      <c r="U178" s="280"/>
      <c r="V178" s="280"/>
      <c r="W178" s="280"/>
      <c r="X178" s="280"/>
      <c r="Y178" s="280"/>
      <c r="Z178" s="280"/>
      <c r="AA178" s="280"/>
      <c r="AB178" s="280"/>
      <c r="AC178" s="280"/>
      <c r="AD178" s="280"/>
      <c r="AE178" s="280"/>
      <c r="AF178" s="280"/>
      <c r="AG178" s="280"/>
      <c r="AH178" s="280"/>
      <c r="AI178" s="280"/>
      <c r="AJ178" s="280"/>
      <c r="AK178" s="280"/>
    </row>
    <row r="179" spans="5:37" x14ac:dyDescent="0.25">
      <c r="E179" s="279"/>
      <c r="F179" s="279"/>
      <c r="G179" s="279"/>
      <c r="H179" s="279"/>
      <c r="I179" s="279"/>
      <c r="J179" s="279"/>
      <c r="K179" s="279"/>
      <c r="L179" s="279"/>
      <c r="M179" s="280"/>
      <c r="N179" s="280"/>
      <c r="O179" s="280"/>
      <c r="P179" s="280"/>
      <c r="Q179" s="280"/>
      <c r="R179" s="280"/>
      <c r="S179" s="280"/>
      <c r="T179" s="280"/>
      <c r="U179" s="280"/>
      <c r="V179" s="280"/>
      <c r="W179" s="280"/>
      <c r="X179" s="280"/>
      <c r="Y179" s="280"/>
      <c r="Z179" s="280"/>
      <c r="AA179" s="280"/>
      <c r="AB179" s="280"/>
      <c r="AC179" s="280"/>
      <c r="AD179" s="280"/>
      <c r="AE179" s="280"/>
      <c r="AF179" s="280"/>
      <c r="AG179" s="280"/>
      <c r="AH179" s="280"/>
      <c r="AI179" s="280"/>
      <c r="AJ179" s="280"/>
      <c r="AK179" s="280"/>
    </row>
    <row r="180" spans="5:37" x14ac:dyDescent="0.25">
      <c r="E180" s="279"/>
      <c r="F180" s="279"/>
      <c r="G180" s="279"/>
      <c r="H180" s="279"/>
      <c r="I180" s="279"/>
      <c r="J180" s="279"/>
      <c r="K180" s="279"/>
      <c r="L180" s="279"/>
      <c r="M180" s="280"/>
      <c r="N180" s="280"/>
      <c r="O180" s="280"/>
      <c r="P180" s="280"/>
      <c r="Q180" s="280"/>
      <c r="R180" s="280"/>
      <c r="S180" s="280"/>
      <c r="T180" s="280"/>
      <c r="U180" s="280"/>
      <c r="V180" s="280"/>
      <c r="W180" s="280"/>
      <c r="X180" s="280"/>
      <c r="Y180" s="280"/>
      <c r="Z180" s="280"/>
      <c r="AA180" s="280"/>
      <c r="AB180" s="280"/>
      <c r="AC180" s="280"/>
      <c r="AD180" s="280"/>
      <c r="AE180" s="280"/>
      <c r="AF180" s="280"/>
      <c r="AG180" s="280"/>
      <c r="AH180" s="280"/>
      <c r="AI180" s="280"/>
      <c r="AJ180" s="280"/>
      <c r="AK180" s="280"/>
    </row>
    <row r="181" spans="5:37" x14ac:dyDescent="0.25">
      <c r="E181" s="279"/>
      <c r="F181" s="279"/>
      <c r="G181" s="279"/>
      <c r="H181" s="279"/>
      <c r="I181" s="279"/>
      <c r="J181" s="279"/>
      <c r="K181" s="279"/>
      <c r="L181" s="279"/>
      <c r="M181" s="280"/>
      <c r="N181" s="280"/>
      <c r="O181" s="280"/>
      <c r="P181" s="280"/>
      <c r="Q181" s="280"/>
      <c r="R181" s="280"/>
      <c r="S181" s="280"/>
      <c r="T181" s="280"/>
      <c r="U181" s="280"/>
      <c r="V181" s="280"/>
      <c r="W181" s="280"/>
      <c r="X181" s="280"/>
      <c r="Y181" s="280"/>
      <c r="Z181" s="280"/>
      <c r="AA181" s="280"/>
      <c r="AB181" s="280"/>
      <c r="AC181" s="280"/>
      <c r="AD181" s="280"/>
      <c r="AE181" s="280"/>
      <c r="AF181" s="280"/>
      <c r="AG181" s="280"/>
      <c r="AH181" s="280"/>
      <c r="AI181" s="280"/>
      <c r="AJ181" s="280"/>
      <c r="AK181" s="280"/>
    </row>
    <row r="182" spans="5:37" x14ac:dyDescent="0.25">
      <c r="E182" s="279"/>
      <c r="F182" s="279"/>
      <c r="G182" s="279"/>
      <c r="H182" s="279"/>
      <c r="I182" s="279"/>
      <c r="J182" s="279"/>
      <c r="K182" s="279"/>
      <c r="L182" s="279"/>
      <c r="M182" s="280"/>
      <c r="N182" s="280"/>
      <c r="O182" s="280"/>
      <c r="P182" s="280"/>
      <c r="Q182" s="280"/>
      <c r="R182" s="280"/>
      <c r="S182" s="280"/>
      <c r="T182" s="280"/>
      <c r="U182" s="280"/>
      <c r="V182" s="280"/>
      <c r="W182" s="280"/>
      <c r="X182" s="280"/>
      <c r="Y182" s="280"/>
      <c r="Z182" s="280"/>
      <c r="AA182" s="280"/>
      <c r="AB182" s="280"/>
      <c r="AC182" s="280"/>
      <c r="AD182" s="280"/>
      <c r="AE182" s="280"/>
      <c r="AF182" s="280"/>
      <c r="AG182" s="280"/>
      <c r="AH182" s="280"/>
      <c r="AI182" s="280"/>
      <c r="AJ182" s="280"/>
      <c r="AK182" s="280"/>
    </row>
    <row r="183" spans="5:37" x14ac:dyDescent="0.25">
      <c r="E183" s="279"/>
      <c r="F183" s="279"/>
      <c r="G183" s="279"/>
      <c r="H183" s="279"/>
      <c r="I183" s="279"/>
      <c r="J183" s="279"/>
      <c r="K183" s="279"/>
      <c r="L183" s="279"/>
      <c r="M183" s="280"/>
      <c r="N183" s="280"/>
      <c r="O183" s="280"/>
      <c r="P183" s="280"/>
      <c r="Q183" s="280"/>
      <c r="R183" s="280"/>
      <c r="S183" s="280"/>
      <c r="T183" s="280"/>
      <c r="U183" s="280"/>
      <c r="V183" s="280"/>
      <c r="W183" s="280"/>
      <c r="X183" s="280"/>
      <c r="Y183" s="280"/>
      <c r="Z183" s="280"/>
      <c r="AA183" s="280"/>
      <c r="AB183" s="280"/>
      <c r="AC183" s="280"/>
      <c r="AD183" s="280"/>
      <c r="AE183" s="280"/>
      <c r="AF183" s="280"/>
      <c r="AG183" s="280"/>
      <c r="AH183" s="280"/>
      <c r="AI183" s="280"/>
      <c r="AJ183" s="280"/>
      <c r="AK183" s="280"/>
    </row>
    <row r="184" spans="5:37" x14ac:dyDescent="0.25">
      <c r="E184" s="279"/>
      <c r="F184" s="279"/>
      <c r="G184" s="279"/>
      <c r="H184" s="279"/>
      <c r="I184" s="279"/>
      <c r="J184" s="279"/>
      <c r="K184" s="279"/>
      <c r="L184" s="279"/>
      <c r="M184" s="280"/>
      <c r="N184" s="280"/>
      <c r="O184" s="280"/>
      <c r="P184" s="280"/>
      <c r="Q184" s="280"/>
      <c r="R184" s="280"/>
      <c r="S184" s="280"/>
      <c r="T184" s="280"/>
      <c r="U184" s="280"/>
      <c r="V184" s="280"/>
      <c r="W184" s="280"/>
      <c r="X184" s="280"/>
      <c r="Y184" s="280"/>
      <c r="Z184" s="280"/>
      <c r="AA184" s="280"/>
      <c r="AB184" s="280"/>
      <c r="AC184" s="280"/>
      <c r="AD184" s="280"/>
      <c r="AE184" s="280"/>
      <c r="AF184" s="280"/>
      <c r="AG184" s="280"/>
      <c r="AH184" s="280"/>
      <c r="AI184" s="280"/>
      <c r="AJ184" s="280"/>
      <c r="AK184" s="280"/>
    </row>
    <row r="185" spans="5:37" x14ac:dyDescent="0.25">
      <c r="E185" s="279"/>
      <c r="F185" s="279"/>
      <c r="G185" s="279"/>
      <c r="H185" s="279"/>
      <c r="I185" s="279"/>
      <c r="J185" s="279"/>
      <c r="K185" s="279"/>
      <c r="L185" s="279"/>
      <c r="M185" s="280"/>
      <c r="N185" s="280"/>
      <c r="O185" s="280"/>
      <c r="P185" s="280"/>
      <c r="Q185" s="280"/>
      <c r="R185" s="280"/>
      <c r="S185" s="280"/>
      <c r="T185" s="280"/>
      <c r="U185" s="280"/>
      <c r="V185" s="280"/>
      <c r="W185" s="280"/>
      <c r="X185" s="280"/>
      <c r="Y185" s="280"/>
      <c r="Z185" s="280"/>
      <c r="AA185" s="280"/>
      <c r="AB185" s="280"/>
      <c r="AC185" s="280"/>
      <c r="AD185" s="280"/>
      <c r="AE185" s="280"/>
      <c r="AF185" s="280"/>
      <c r="AG185" s="280"/>
      <c r="AH185" s="280"/>
      <c r="AI185" s="280"/>
      <c r="AJ185" s="280"/>
      <c r="AK185" s="280"/>
    </row>
    <row r="186" spans="5:37" x14ac:dyDescent="0.25">
      <c r="E186" s="279"/>
      <c r="F186" s="279"/>
      <c r="G186" s="279"/>
      <c r="H186" s="279"/>
      <c r="I186" s="279"/>
      <c r="J186" s="279"/>
      <c r="K186" s="279"/>
      <c r="L186" s="279"/>
    </row>
    <row r="187" spans="5:37" x14ac:dyDescent="0.25">
      <c r="E187" s="279"/>
      <c r="F187" s="279"/>
      <c r="G187" s="279"/>
      <c r="H187" s="279"/>
      <c r="I187" s="279"/>
      <c r="J187" s="279"/>
      <c r="K187" s="279"/>
      <c r="L187" s="279"/>
    </row>
    <row r="188" spans="5:37" x14ac:dyDescent="0.25">
      <c r="E188" s="279"/>
      <c r="F188" s="279"/>
      <c r="G188" s="279"/>
      <c r="H188" s="279"/>
      <c r="I188" s="279"/>
      <c r="J188" s="279"/>
      <c r="K188" s="279"/>
      <c r="L188" s="279"/>
    </row>
    <row r="189" spans="5:37" x14ac:dyDescent="0.25">
      <c r="E189" s="279"/>
      <c r="F189" s="279"/>
      <c r="G189" s="279"/>
      <c r="H189" s="279"/>
      <c r="I189" s="279"/>
      <c r="J189" s="279"/>
      <c r="K189" s="279"/>
      <c r="L189" s="279"/>
    </row>
    <row r="190" spans="5:37" x14ac:dyDescent="0.25">
      <c r="E190" s="279"/>
      <c r="F190" s="279"/>
      <c r="G190" s="279"/>
      <c r="H190" s="279"/>
      <c r="I190" s="279"/>
      <c r="J190" s="279"/>
      <c r="K190" s="279"/>
      <c r="L190" s="279"/>
    </row>
    <row r="191" spans="5:37" x14ac:dyDescent="0.25">
      <c r="E191" s="279"/>
      <c r="F191" s="279"/>
      <c r="G191" s="279"/>
      <c r="H191" s="279"/>
      <c r="I191" s="279"/>
      <c r="J191" s="279"/>
      <c r="K191" s="279"/>
      <c r="L191" s="279"/>
    </row>
    <row r="192" spans="5:37" x14ac:dyDescent="0.25">
      <c r="E192" s="279"/>
      <c r="F192" s="279"/>
      <c r="G192" s="279"/>
      <c r="H192" s="279"/>
      <c r="I192" s="279"/>
      <c r="J192" s="279"/>
      <c r="K192" s="279"/>
      <c r="L192" s="279"/>
    </row>
    <row r="193" spans="5:12" x14ac:dyDescent="0.25">
      <c r="E193" s="279"/>
      <c r="F193" s="279"/>
      <c r="G193" s="279"/>
      <c r="H193" s="279"/>
      <c r="I193" s="279"/>
      <c r="J193" s="279"/>
      <c r="K193" s="279"/>
      <c r="L193" s="279"/>
    </row>
    <row r="194" spans="5:12" x14ac:dyDescent="0.25">
      <c r="E194" s="279"/>
      <c r="F194" s="279"/>
      <c r="G194" s="279"/>
      <c r="H194" s="279"/>
      <c r="I194" s="279"/>
      <c r="J194" s="279"/>
      <c r="K194" s="279"/>
      <c r="L194" s="279"/>
    </row>
    <row r="195" spans="5:12" x14ac:dyDescent="0.25">
      <c r="E195" s="279"/>
      <c r="F195" s="279"/>
      <c r="G195" s="279"/>
      <c r="H195" s="279"/>
      <c r="I195" s="279"/>
      <c r="J195" s="279"/>
      <c r="K195" s="279"/>
      <c r="L195" s="279"/>
    </row>
    <row r="196" spans="5:12" x14ac:dyDescent="0.25">
      <c r="E196" s="279"/>
      <c r="F196" s="279"/>
      <c r="G196" s="279"/>
      <c r="H196" s="279"/>
      <c r="I196" s="279"/>
      <c r="J196" s="279"/>
      <c r="K196" s="279"/>
      <c r="L196" s="279"/>
    </row>
    <row r="197" spans="5:12" x14ac:dyDescent="0.25">
      <c r="E197" s="279"/>
      <c r="F197" s="279"/>
      <c r="G197" s="279"/>
      <c r="H197" s="279"/>
      <c r="I197" s="279"/>
      <c r="J197" s="279"/>
      <c r="K197" s="279"/>
      <c r="L197" s="279"/>
    </row>
    <row r="198" spans="5:12" x14ac:dyDescent="0.25">
      <c r="E198" s="279"/>
      <c r="F198" s="279"/>
      <c r="G198" s="279"/>
      <c r="H198" s="279"/>
      <c r="I198" s="279"/>
      <c r="J198" s="279"/>
      <c r="K198" s="279"/>
      <c r="L198" s="279"/>
    </row>
    <row r="199" spans="5:12" x14ac:dyDescent="0.25">
      <c r="E199" s="279"/>
      <c r="F199" s="279"/>
      <c r="G199" s="279"/>
      <c r="H199" s="279"/>
      <c r="I199" s="279"/>
      <c r="J199" s="279"/>
      <c r="K199" s="279"/>
      <c r="L199" s="279"/>
    </row>
    <row r="200" spans="5:12" x14ac:dyDescent="0.25">
      <c r="E200" s="279"/>
      <c r="F200" s="279"/>
      <c r="G200" s="279"/>
      <c r="H200" s="279"/>
      <c r="I200" s="279"/>
      <c r="J200" s="279"/>
      <c r="K200" s="279"/>
      <c r="L200" s="279"/>
    </row>
    <row r="201" spans="5:12" x14ac:dyDescent="0.25">
      <c r="E201" s="279"/>
      <c r="F201" s="279"/>
      <c r="G201" s="279"/>
      <c r="H201" s="279"/>
      <c r="I201" s="279"/>
      <c r="J201" s="279"/>
      <c r="K201" s="279"/>
      <c r="L201" s="279"/>
    </row>
    <row r="202" spans="5:12" x14ac:dyDescent="0.25">
      <c r="E202" s="279"/>
      <c r="F202" s="279"/>
      <c r="G202" s="279"/>
      <c r="H202" s="279"/>
      <c r="I202" s="279"/>
      <c r="J202" s="279"/>
      <c r="K202" s="279"/>
      <c r="L202" s="279"/>
    </row>
    <row r="203" spans="5:12" x14ac:dyDescent="0.25">
      <c r="E203" s="279"/>
      <c r="F203" s="279"/>
      <c r="G203" s="279"/>
      <c r="H203" s="279"/>
      <c r="I203" s="279"/>
      <c r="J203" s="279"/>
      <c r="K203" s="279"/>
      <c r="L203" s="279"/>
    </row>
    <row r="204" spans="5:12" x14ac:dyDescent="0.25">
      <c r="E204" s="279"/>
      <c r="F204" s="279"/>
      <c r="G204" s="279"/>
      <c r="H204" s="279"/>
      <c r="I204" s="279"/>
      <c r="J204" s="279"/>
      <c r="K204" s="279"/>
      <c r="L204" s="279"/>
    </row>
    <row r="205" spans="5:12" x14ac:dyDescent="0.25">
      <c r="E205" s="279"/>
      <c r="F205" s="279"/>
      <c r="G205" s="279"/>
      <c r="H205" s="279"/>
      <c r="I205" s="279"/>
      <c r="J205" s="279"/>
      <c r="K205" s="279"/>
      <c r="L205" s="279"/>
    </row>
    <row r="206" spans="5:12" x14ac:dyDescent="0.25">
      <c r="E206" s="279"/>
      <c r="F206" s="279"/>
      <c r="G206" s="279"/>
      <c r="H206" s="279"/>
      <c r="I206" s="279"/>
      <c r="J206" s="279"/>
      <c r="K206" s="279"/>
      <c r="L206" s="279"/>
    </row>
    <row r="207" spans="5:12" x14ac:dyDescent="0.25">
      <c r="E207" s="279"/>
      <c r="F207" s="279"/>
      <c r="G207" s="279"/>
      <c r="H207" s="279"/>
      <c r="I207" s="279"/>
      <c r="J207" s="279"/>
      <c r="K207" s="279"/>
      <c r="L207" s="279"/>
    </row>
    <row r="208" spans="5:12" x14ac:dyDescent="0.25">
      <c r="E208" s="279"/>
      <c r="F208" s="279"/>
      <c r="G208" s="279"/>
      <c r="H208" s="279"/>
      <c r="I208" s="279"/>
      <c r="J208" s="279"/>
      <c r="K208" s="279"/>
      <c r="L208" s="279"/>
    </row>
    <row r="209" spans="5:12" x14ac:dyDescent="0.25">
      <c r="E209" s="279"/>
      <c r="F209" s="279"/>
      <c r="G209" s="279"/>
      <c r="H209" s="279"/>
      <c r="I209" s="279"/>
      <c r="J209" s="279"/>
      <c r="K209" s="279"/>
      <c r="L209" s="279"/>
    </row>
    <row r="210" spans="5:12" x14ac:dyDescent="0.25">
      <c r="E210" s="279"/>
      <c r="F210" s="279"/>
      <c r="G210" s="279"/>
      <c r="H210" s="279"/>
      <c r="I210" s="279"/>
      <c r="J210" s="279"/>
      <c r="K210" s="279"/>
      <c r="L210" s="279"/>
    </row>
    <row r="211" spans="5:12" x14ac:dyDescent="0.25">
      <c r="E211" s="279"/>
      <c r="F211" s="279"/>
      <c r="G211" s="279"/>
      <c r="H211" s="279"/>
      <c r="I211" s="279"/>
      <c r="J211" s="279"/>
      <c r="K211" s="279"/>
      <c r="L211" s="279"/>
    </row>
    <row r="212" spans="5:12" x14ac:dyDescent="0.25">
      <c r="E212" s="279"/>
      <c r="F212" s="279"/>
      <c r="G212" s="279"/>
      <c r="H212" s="279"/>
      <c r="I212" s="279"/>
      <c r="J212" s="279"/>
      <c r="K212" s="279"/>
      <c r="L212" s="279"/>
    </row>
    <row r="213" spans="5:12" x14ac:dyDescent="0.25">
      <c r="E213" s="279"/>
      <c r="F213" s="279"/>
      <c r="G213" s="279"/>
      <c r="H213" s="279"/>
      <c r="I213" s="279"/>
      <c r="J213" s="279"/>
      <c r="K213" s="279"/>
      <c r="L213" s="279"/>
    </row>
    <row r="214" spans="5:12" x14ac:dyDescent="0.25">
      <c r="E214" s="279"/>
      <c r="F214" s="279"/>
      <c r="G214" s="279"/>
      <c r="H214" s="279"/>
      <c r="I214" s="279"/>
      <c r="J214" s="279"/>
      <c r="K214" s="279"/>
      <c r="L214" s="279"/>
    </row>
    <row r="215" spans="5:12" x14ac:dyDescent="0.25">
      <c r="E215" s="279"/>
      <c r="F215" s="279"/>
      <c r="G215" s="279"/>
      <c r="H215" s="279"/>
      <c r="I215" s="279"/>
      <c r="J215" s="279"/>
      <c r="K215" s="279"/>
      <c r="L215" s="279"/>
    </row>
    <row r="216" spans="5:12" x14ac:dyDescent="0.25">
      <c r="E216" s="279"/>
      <c r="F216" s="279"/>
      <c r="G216" s="279"/>
      <c r="H216" s="279"/>
      <c r="I216" s="279"/>
      <c r="J216" s="279"/>
      <c r="K216" s="279"/>
      <c r="L216" s="279"/>
    </row>
    <row r="217" spans="5:12" x14ac:dyDescent="0.25">
      <c r="E217" s="279"/>
      <c r="F217" s="279"/>
      <c r="G217" s="279"/>
      <c r="H217" s="279"/>
      <c r="I217" s="279"/>
      <c r="J217" s="279"/>
      <c r="K217" s="279"/>
      <c r="L217" s="279"/>
    </row>
  </sheetData>
  <sheetProtection algorithmName="SHA-512" hashValue="AWfkKZ8cN+jybKBL9mTJf9V+a/tJj+oYGl1KaM74m4nEtNsmfZ5Lp5ky4Brs81aTLlWKb8gfuDvcXUowwO+ERg==" saltValue="VhG0oOxROVjLmhM2IN83og==" spinCount="100000" sheet="1" objects="1" scenarios="1"/>
  <mergeCells count="51">
    <mergeCell ref="C109:D109"/>
    <mergeCell ref="C110:D110"/>
    <mergeCell ref="C111:D111"/>
    <mergeCell ref="C112:D112"/>
    <mergeCell ref="C88:D88"/>
    <mergeCell ref="C89:D89"/>
    <mergeCell ref="C90:D90"/>
    <mergeCell ref="C91:D91"/>
    <mergeCell ref="C92:D92"/>
    <mergeCell ref="C103:D103"/>
    <mergeCell ref="C95:D95"/>
    <mergeCell ref="C96:D96"/>
    <mergeCell ref="C97:D97"/>
    <mergeCell ref="C98:D98"/>
    <mergeCell ref="C99:D99"/>
    <mergeCell ref="C100:D100"/>
    <mergeCell ref="C102:D102"/>
    <mergeCell ref="C94:D94"/>
    <mergeCell ref="C93:D93"/>
    <mergeCell ref="C84:D84"/>
    <mergeCell ref="C85:D85"/>
    <mergeCell ref="C86:D86"/>
    <mergeCell ref="C87:D87"/>
    <mergeCell ref="F6:G6"/>
    <mergeCell ref="B7:G7"/>
    <mergeCell ref="B11:B48"/>
    <mergeCell ref="C49:E49"/>
    <mergeCell ref="B49:B77"/>
    <mergeCell ref="C11:G11"/>
    <mergeCell ref="D6:E6"/>
    <mergeCell ref="B78:B115"/>
    <mergeCell ref="C78:F78"/>
    <mergeCell ref="C114:D114"/>
    <mergeCell ref="C115:D115"/>
    <mergeCell ref="C104:D104"/>
    <mergeCell ref="C105:D105"/>
    <mergeCell ref="C106:D106"/>
    <mergeCell ref="C107:D107"/>
    <mergeCell ref="C108:D108"/>
    <mergeCell ref="C113:D113"/>
    <mergeCell ref="C79:D79"/>
    <mergeCell ref="C80:D80"/>
    <mergeCell ref="C81:D81"/>
    <mergeCell ref="C82:D82"/>
    <mergeCell ref="C83:D83"/>
    <mergeCell ref="C101:D101"/>
    <mergeCell ref="C2:G2"/>
    <mergeCell ref="D4:E4"/>
    <mergeCell ref="F4:G4"/>
    <mergeCell ref="D5:E5"/>
    <mergeCell ref="F5:G5"/>
  </mergeCells>
  <hyperlinks>
    <hyperlink ref="D4" r:id="rId1" xr:uid="{94055610-B99A-400A-B01A-B58A4B098203}"/>
    <hyperlink ref="F4" r:id="rId2" xr:uid="{5DC9A8B5-72EF-461B-84C8-511DB54C2006}"/>
    <hyperlink ref="F5:G5" r:id="rId3" display="Скачать" xr:uid="{732D4538-8723-4CA1-BE21-1ED451797C00}"/>
    <hyperlink ref="F6:G6" r:id="rId4" display="Отправить" xr:uid="{46B9365C-5744-4022-81DB-EEFE2BD0259F}"/>
    <hyperlink ref="B8" location="'НСПС ЦВ - Атлант'!A41" display="НСПС ВОДА" xr:uid="{71F69143-1130-4A71-B89B-8A4280F5BB27}"/>
    <hyperlink ref="B9" location="'НСПС ЦВ - Атлант'!A79" display="НСПС ГАЗ" xr:uid="{F1692C54-4CE2-49DC-A1CC-3D84D89B8940}"/>
    <hyperlink ref="B10" location="'НСПС ЦВ - Атлант'!A107" display="Цокольные вводы" xr:uid="{6BD44DC6-11E3-4E27-B66E-2DAFEAB6106E}"/>
  </hyperlinks>
  <pageMargins left="0.7" right="0.7" top="0.75" bottom="0.75" header="0.3" footer="0.3"/>
  <pageSetup paperSize="9" scale="43" fitToHeight="0" orientation="portrait" r:id="rId5"/>
  <drawing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846E7-9CA6-471F-AF47-1F754D43B502}">
  <sheetPr>
    <tabColor rgb="FFFFFF00"/>
    <pageSetUpPr fitToPage="1"/>
  </sheetPr>
  <dimension ref="A1:AS25"/>
  <sheetViews>
    <sheetView zoomScale="85" zoomScaleNormal="85" zoomScaleSheetLayoutView="85" workbookViewId="0">
      <selection activeCell="N21" sqref="N21"/>
    </sheetView>
  </sheetViews>
  <sheetFormatPr defaultRowHeight="15.75" x14ac:dyDescent="0.25"/>
  <cols>
    <col min="1" max="1" width="2.7109375" style="74" customWidth="1"/>
    <col min="2" max="2" width="25.28515625" style="74" customWidth="1"/>
    <col min="3" max="8" width="20" style="74" customWidth="1"/>
    <col min="9" max="9" width="30.5703125" style="74" customWidth="1"/>
    <col min="10" max="18" width="12.5703125" style="74" customWidth="1"/>
    <col min="19" max="19" width="4.140625" style="74" customWidth="1"/>
    <col min="20" max="16384" width="9.140625" style="74"/>
  </cols>
  <sheetData>
    <row r="1" spans="1:45" s="91" customFormat="1" ht="9.75" customHeight="1" thickBot="1" x14ac:dyDescent="0.3">
      <c r="A1" s="88"/>
      <c r="B1" s="88"/>
      <c r="C1" s="88"/>
      <c r="D1" s="88"/>
      <c r="E1" s="88"/>
      <c r="F1" s="88"/>
      <c r="G1" s="88"/>
      <c r="H1" s="88"/>
      <c r="I1" s="88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</row>
    <row r="2" spans="1:45" s="88" customFormat="1" ht="30.75" customHeight="1" thickBot="1" x14ac:dyDescent="0.3">
      <c r="B2" s="141"/>
      <c r="C2" s="543" t="s">
        <v>745</v>
      </c>
      <c r="D2" s="544"/>
      <c r="E2" s="544"/>
      <c r="F2" s="544"/>
      <c r="G2" s="544"/>
      <c r="H2" s="544"/>
      <c r="I2" s="545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45" s="88" customFormat="1" ht="33" customHeight="1" thickBot="1" x14ac:dyDescent="0.3">
      <c r="B3" s="144"/>
      <c r="C3" s="866" t="s">
        <v>140</v>
      </c>
      <c r="D3" s="867"/>
      <c r="E3" s="869" t="s">
        <v>30</v>
      </c>
      <c r="F3" s="869"/>
      <c r="G3" s="869"/>
      <c r="H3" s="143"/>
      <c r="I3" s="142" t="s">
        <v>29</v>
      </c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</row>
    <row r="4" spans="1:45" s="88" customFormat="1" ht="33.75" customHeight="1" thickBot="1" x14ac:dyDescent="0.3">
      <c r="B4" s="141"/>
      <c r="C4" s="140" t="s">
        <v>310</v>
      </c>
      <c r="D4" s="140"/>
      <c r="E4" s="868" t="s">
        <v>139</v>
      </c>
      <c r="F4" s="868"/>
      <c r="G4" s="868"/>
      <c r="H4" s="868"/>
      <c r="I4" s="137" t="s">
        <v>138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</row>
    <row r="5" spans="1:45" s="88" customFormat="1" ht="38.25" customHeight="1" thickBot="1" x14ac:dyDescent="0.3">
      <c r="B5" s="139"/>
      <c r="C5" s="138" t="s">
        <v>309</v>
      </c>
      <c r="D5" s="138"/>
      <c r="E5" s="616" t="s">
        <v>137</v>
      </c>
      <c r="F5" s="616"/>
      <c r="G5" s="616"/>
      <c r="H5" s="616"/>
      <c r="I5" s="137" t="s">
        <v>136</v>
      </c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</row>
    <row r="6" spans="1:45" s="88" customFormat="1" ht="87.75" customHeight="1" thickBot="1" x14ac:dyDescent="0.3">
      <c r="B6" s="559" t="s">
        <v>746</v>
      </c>
      <c r="C6" s="560"/>
      <c r="D6" s="560"/>
      <c r="E6" s="560"/>
      <c r="F6" s="560"/>
      <c r="G6" s="561"/>
      <c r="H6" s="89" t="s">
        <v>307</v>
      </c>
      <c r="I6" s="136">
        <v>135</v>
      </c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</row>
    <row r="7" spans="1:45" ht="30.75" customHeight="1" x14ac:dyDescent="0.25">
      <c r="B7" s="536" t="s">
        <v>306</v>
      </c>
      <c r="C7" s="87" t="s">
        <v>304</v>
      </c>
      <c r="D7" s="87" t="s">
        <v>303</v>
      </c>
      <c r="E7" s="87" t="s">
        <v>302</v>
      </c>
      <c r="F7" s="87" t="s">
        <v>301</v>
      </c>
      <c r="G7" s="86" t="s">
        <v>300</v>
      </c>
      <c r="H7" s="86" t="s">
        <v>299</v>
      </c>
      <c r="I7" s="85" t="s">
        <v>298</v>
      </c>
    </row>
    <row r="8" spans="1:45" ht="18.75" customHeight="1" x14ac:dyDescent="0.25">
      <c r="B8" s="537"/>
      <c r="C8" s="84" t="s">
        <v>295</v>
      </c>
      <c r="D8" s="84" t="s">
        <v>294</v>
      </c>
      <c r="E8" s="84" t="s">
        <v>293</v>
      </c>
      <c r="F8" s="84" t="s">
        <v>292</v>
      </c>
      <c r="G8" s="83" t="s">
        <v>291</v>
      </c>
      <c r="H8" s="83" t="s">
        <v>290</v>
      </c>
      <c r="I8" s="82" t="s">
        <v>289</v>
      </c>
    </row>
    <row r="9" spans="1:45" ht="18.75" customHeight="1" x14ac:dyDescent="0.25">
      <c r="B9" s="538"/>
      <c r="C9" s="81" t="s">
        <v>287</v>
      </c>
      <c r="D9" s="81" t="s">
        <v>287</v>
      </c>
      <c r="E9" s="81" t="s">
        <v>287</v>
      </c>
      <c r="F9" s="81" t="s">
        <v>287</v>
      </c>
      <c r="G9" s="81" t="s">
        <v>287</v>
      </c>
      <c r="H9" s="81" t="s">
        <v>287</v>
      </c>
      <c r="I9" s="80" t="s">
        <v>287</v>
      </c>
    </row>
    <row r="10" spans="1:45" ht="18.75" x14ac:dyDescent="0.3">
      <c r="B10" s="78" t="s">
        <v>282</v>
      </c>
      <c r="C10" s="77">
        <f>'Вес - техничка'!D8*'Технические ПНД трубы'!$I$6</f>
        <v>65.88</v>
      </c>
      <c r="D10" s="77">
        <f>'Вес - техничка'!E8*'Технические ПНД трубы'!$I$6</f>
        <v>77.35499999999999</v>
      </c>
      <c r="E10" s="77">
        <f>'Вес - техничка'!F8*'Технические ПНД трубы'!$I$6</f>
        <v>92.070000000000007</v>
      </c>
      <c r="F10" s="77">
        <f>'Вес - техничка'!G8*'Технические ПНД трубы'!$I$6</f>
        <v>96.524999999999991</v>
      </c>
      <c r="G10" s="77">
        <f>'Вес - техничка'!H8*'Технические ПНД трубы'!$I$6</f>
        <v>117.315</v>
      </c>
      <c r="H10" s="77">
        <f>'Вес - техничка'!I8*'Технические ПНД трубы'!$I$6</f>
        <v>141.75</v>
      </c>
      <c r="I10" s="135">
        <f>'Вес - техничка'!J8*'Технические ПНД трубы'!$I$6</f>
        <v>168.75</v>
      </c>
    </row>
    <row r="11" spans="1:45" ht="18.75" x14ac:dyDescent="0.3">
      <c r="B11" s="78" t="s">
        <v>281</v>
      </c>
      <c r="C11" s="75">
        <f>'Вес - техничка'!D9*'Технические ПНД трубы'!$I$6</f>
        <v>90.18</v>
      </c>
      <c r="D11" s="75">
        <f>'Вес - техничка'!E9*'Технические ПНД трубы'!$I$6</f>
        <v>110.83499999999999</v>
      </c>
      <c r="E11" s="75">
        <f>'Вес - техничка'!F9*'Технические ПНД трубы'!$I$6</f>
        <v>130.94999999999999</v>
      </c>
      <c r="F11" s="75">
        <f>'Вес - техничка'!G9*'Технические ПНД трубы'!$I$6</f>
        <v>136.35</v>
      </c>
      <c r="G11" s="75">
        <f>'Вес - техничка'!H9*'Технические ПНД трубы'!$I$6</f>
        <v>166.05</v>
      </c>
      <c r="H11" s="75">
        <f>'Вес - техничка'!I9*'Технические ПНД трубы'!$I$6</f>
        <v>197.1</v>
      </c>
      <c r="I11" s="134">
        <f>'Вес - техничка'!J9*'Технические ПНД трубы'!$I$6</f>
        <v>237.6</v>
      </c>
    </row>
    <row r="12" spans="1:45" ht="18.75" x14ac:dyDescent="0.3">
      <c r="B12" s="78" t="s">
        <v>280</v>
      </c>
      <c r="C12" s="77">
        <f>'Вес - техничка'!D10*'Технические ПНД трубы'!$I$6</f>
        <v>130.815</v>
      </c>
      <c r="D12" s="77">
        <f>'Вес - техничка'!E10*'Технические ПНД трубы'!$I$6</f>
        <v>159.29999999999998</v>
      </c>
      <c r="E12" s="77">
        <f>'Вес - техничка'!F10*'Технические ПНД трубы'!$I$6</f>
        <v>189</v>
      </c>
      <c r="F12" s="77">
        <f>'Вес - техничка'!G10*'Технические ПНД трубы'!$I$6</f>
        <v>195.75</v>
      </c>
      <c r="G12" s="77">
        <f>'Вес - техничка'!H10*'Технические ПНД трубы'!$I$6</f>
        <v>237.6</v>
      </c>
      <c r="H12" s="77">
        <f>'Вес - техничка'!I10*'Технические ПНД трубы'!$I$6</f>
        <v>286.2</v>
      </c>
      <c r="I12" s="135">
        <f>'Вес - техничка'!J10*'Технические ПНД трубы'!$I$6</f>
        <v>342.9</v>
      </c>
    </row>
    <row r="13" spans="1:45" ht="18.75" x14ac:dyDescent="0.3">
      <c r="B13" s="78" t="s">
        <v>279</v>
      </c>
      <c r="C13" s="75">
        <f>'Вес - техничка'!D11*'Технические ПНД трубы'!$I$6</f>
        <v>191.7</v>
      </c>
      <c r="D13" s="75">
        <f>'Вес - техничка'!E11*'Технические ПНД трубы'!$I$6</f>
        <v>238.95</v>
      </c>
      <c r="E13" s="75">
        <f>'Вес - техничка'!F11*'Технические ПНД трубы'!$I$6</f>
        <v>279.45</v>
      </c>
      <c r="F13" s="75">
        <f>'Вес - техничка'!G11*'Технические ПНД трубы'!$I$6</f>
        <v>291.60000000000002</v>
      </c>
      <c r="G13" s="75">
        <f>'Вес - техничка'!H11*'Технические ПНД трубы'!$I$6</f>
        <v>352.34999999999997</v>
      </c>
      <c r="H13" s="75">
        <f>'Вес - техничка'!I11*'Технические ПНД трубы'!$I$6</f>
        <v>423.90000000000003</v>
      </c>
      <c r="I13" s="134">
        <f>'Вес - техничка'!J11*'Технические ПНД трубы'!$I$6</f>
        <v>510.29999999999995</v>
      </c>
    </row>
    <row r="14" spans="1:45" ht="18.75" x14ac:dyDescent="0.3">
      <c r="B14" s="78" t="s">
        <v>278</v>
      </c>
      <c r="C14" s="77">
        <f>'Вес - техничка'!D12*'Технические ПНД трубы'!$I$6</f>
        <v>247.05</v>
      </c>
      <c r="D14" s="77">
        <f>'Вес - техничка'!E12*'Технические ПНД трубы'!$I$6</f>
        <v>305.09999999999997</v>
      </c>
      <c r="E14" s="77">
        <f>'Вес - техничка'!F12*'Технические ПНД трубы'!$I$6</f>
        <v>359.1</v>
      </c>
      <c r="F14" s="77">
        <f>'Вес - техничка'!G12*'Технические ПНД трубы'!$I$6</f>
        <v>371.25</v>
      </c>
      <c r="G14" s="77">
        <f>'Вес - техничка'!H12*'Технические ПНД трубы'!$I$6</f>
        <v>454.95</v>
      </c>
      <c r="H14" s="77">
        <f>'Вес - техничка'!I12*'Технические ПНД трубы'!$I$6</f>
        <v>550.79999999999995</v>
      </c>
      <c r="I14" s="135">
        <f>'Вес - техничка'!J12*'Технические ПНД трубы'!$I$6</f>
        <v>657.45</v>
      </c>
    </row>
    <row r="15" spans="1:45" ht="18.75" x14ac:dyDescent="0.3">
      <c r="B15" s="78" t="s">
        <v>277</v>
      </c>
      <c r="C15" s="75">
        <f>'Вес - техничка'!D13*'Технические ПНД трубы'!$I$6</f>
        <v>311.85000000000002</v>
      </c>
      <c r="D15" s="75">
        <f>'Вес - техничка'!E13*'Технические ПНД трубы'!$I$6</f>
        <v>382.05</v>
      </c>
      <c r="E15" s="75">
        <f>'Вес - техничка'!F13*'Технические ПНД трубы'!$I$6</f>
        <v>452.25</v>
      </c>
      <c r="F15" s="75">
        <f>'Вес - техничка'!G13*'Технические ПНД трубы'!$I$6</f>
        <v>467.1</v>
      </c>
      <c r="G15" s="75">
        <f>'Вес - техничка'!H13*'Технические ПНД трубы'!$I$6</f>
        <v>569.69999999999993</v>
      </c>
      <c r="H15" s="75">
        <f>'Вес - техничка'!I13*'Технические ПНД трубы'!$I$6</f>
        <v>685.8</v>
      </c>
      <c r="I15" s="134">
        <f>'Вес - техничка'!J13*'Технические ПНД трубы'!$I$6</f>
        <v>826.2</v>
      </c>
    </row>
    <row r="16" spans="1:45" ht="18.75" x14ac:dyDescent="0.3">
      <c r="B16" s="78" t="s">
        <v>276</v>
      </c>
      <c r="C16" s="77">
        <f>'Вес - техничка'!D14*'Технические ПНД трубы'!$I$6</f>
        <v>409.04999999999995</v>
      </c>
      <c r="D16" s="77">
        <f>'Вес - техничка'!E14*'Технические ПНД трубы'!$I$6</f>
        <v>500.85</v>
      </c>
      <c r="E16" s="77">
        <f>'Вес - техничка'!F14*'Технические ПНД трубы'!$I$6</f>
        <v>587.25</v>
      </c>
      <c r="F16" s="77">
        <f>'Вес - техничка'!G14*'Технические ПНД трубы'!$I$6</f>
        <v>608.85</v>
      </c>
      <c r="G16" s="77">
        <f>'Вес - техничка'!H14*'Технические ПНД трубы'!$I$6</f>
        <v>742.5</v>
      </c>
      <c r="H16" s="77">
        <f>'Вес - техничка'!I14*'Технические ПНД трубы'!$I$6</f>
        <v>900.45</v>
      </c>
      <c r="I16" s="135">
        <f>'Вес - техничка'!J14*'Технические ПНД трубы'!$I$6</f>
        <v>1075.95</v>
      </c>
    </row>
    <row r="17" spans="2:9" ht="18.75" x14ac:dyDescent="0.3">
      <c r="B17" s="78" t="s">
        <v>275</v>
      </c>
      <c r="C17" s="75">
        <f>'Вес - техничка'!D15*'Технические ПНД трубы'!$I$6</f>
        <v>510.29999999999995</v>
      </c>
      <c r="D17" s="75">
        <f>'Вес - техничка'!E15*'Технические ПНД трубы'!$I$6</f>
        <v>629.1</v>
      </c>
      <c r="E17" s="75">
        <f>'Вес - техничка'!F15*'Технические ПНД трубы'!$I$6</f>
        <v>738.44999999999993</v>
      </c>
      <c r="F17" s="75">
        <f>'Вес - техничка'!G15*'Технические ПНД трубы'!$I$6</f>
        <v>770.85</v>
      </c>
      <c r="G17" s="75">
        <f>'Вес - техничка'!H15*'Технические ПНД трубы'!$I$6</f>
        <v>942.30000000000007</v>
      </c>
      <c r="H17" s="75">
        <f>'Вес - техничка'!I15*'Технические ПНД трубы'!$I$6</f>
        <v>1138.05</v>
      </c>
      <c r="I17" s="134">
        <f>'Вес - техничка'!J15*'Технические ПНД трубы'!$I$6</f>
        <v>1363.5</v>
      </c>
    </row>
    <row r="18" spans="2:9" ht="18.75" x14ac:dyDescent="0.3">
      <c r="B18" s="78" t="s">
        <v>274</v>
      </c>
      <c r="C18" s="77">
        <f>'Вес - техничка'!D16*'Технические ПНД трубы'!$I$6</f>
        <v>631.79999999999995</v>
      </c>
      <c r="D18" s="77">
        <f>'Вес - техничка'!E16*'Технические ПНД трубы'!$I$6</f>
        <v>778.94999999999993</v>
      </c>
      <c r="E18" s="77">
        <f>'Вес - техничка'!F16*'Технические ПНД трубы'!$I$6</f>
        <v>915.30000000000007</v>
      </c>
      <c r="F18" s="77">
        <f>'Вес - техничка'!G16*'Технические ПНД трубы'!$I$6</f>
        <v>950.4</v>
      </c>
      <c r="G18" s="77">
        <f>'Вес - техничка'!H16*'Технические ПНД трубы'!$I$6</f>
        <v>1155.6000000000001</v>
      </c>
      <c r="H18" s="77">
        <f>'Вес - техничка'!I16*'Технические ПНД трубы'!$I$6</f>
        <v>1404</v>
      </c>
      <c r="I18" s="135">
        <f>'Вес - техничка'!J16*'Технические ПНД трубы'!$I$6</f>
        <v>1687.5</v>
      </c>
    </row>
    <row r="19" spans="2:9" ht="18.75" x14ac:dyDescent="0.3">
      <c r="B19" s="78" t="s">
        <v>273</v>
      </c>
      <c r="C19" s="75">
        <f>'Вес - техничка'!D17*'Технические ПНД трубы'!$I$6</f>
        <v>793.8</v>
      </c>
      <c r="D19" s="75">
        <f>'Вес - техничка'!E17*'Технические ПНД трубы'!$I$6</f>
        <v>984.15</v>
      </c>
      <c r="E19" s="75">
        <f>'Вес - техничка'!F17*'Технические ПНД трубы'!$I$6</f>
        <v>1154.25</v>
      </c>
      <c r="F19" s="75">
        <f>'Вес - техничка'!G17*'Технические ПНД трубы'!$I$6</f>
        <v>1206.8999999999999</v>
      </c>
      <c r="G19" s="75">
        <f>'Вес - техничка'!H17*'Технические ПНД трубы'!$I$6</f>
        <v>1471.5</v>
      </c>
      <c r="H19" s="75">
        <f>'Вес - техничка'!I17*'Технические ПНД трубы'!$I$6</f>
        <v>1782</v>
      </c>
      <c r="I19" s="134">
        <f>'Вес - техничка'!J17*'Технические ПНД трубы'!$I$6</f>
        <v>2133</v>
      </c>
    </row>
    <row r="20" spans="2:9" ht="18.75" x14ac:dyDescent="0.3">
      <c r="B20" s="78" t="s">
        <v>272</v>
      </c>
      <c r="C20" s="77">
        <f>'Вес - техничка'!D18*'Технические ПНД трубы'!$I$6</f>
        <v>984.15</v>
      </c>
      <c r="D20" s="77">
        <f>'Вес - техничка'!E18*'Технические ПНД трубы'!$I$6</f>
        <v>1204.2</v>
      </c>
      <c r="E20" s="77">
        <f>'Вес - техничка'!F18*'Технические ПНД трубы'!$I$6</f>
        <v>1431</v>
      </c>
      <c r="F20" s="77">
        <f>'Вес - техничка'!G18*'Технические ПНД трубы'!$I$6</f>
        <v>1485</v>
      </c>
      <c r="G20" s="77">
        <f>'Вес - техничка'!H18*'Технические ПНД трубы'!$I$6</f>
        <v>1809</v>
      </c>
      <c r="H20" s="77">
        <f>'Вес - техничка'!I18*'Технические ПНД трубы'!$I$6</f>
        <v>2187</v>
      </c>
      <c r="I20" s="135">
        <f>'Вес - техничка'!J18*'Технические ПНД трубы'!$I$6</f>
        <v>2619</v>
      </c>
    </row>
    <row r="21" spans="2:9" ht="18.75" x14ac:dyDescent="0.3">
      <c r="B21" s="78" t="s">
        <v>271</v>
      </c>
      <c r="C21" s="75">
        <f>'Вес - техничка'!D19*'Технические ПНД трубы'!$I$6</f>
        <v>1227.1500000000001</v>
      </c>
      <c r="D21" s="75">
        <f>'Вес - техничка'!E19*'Технические ПНД трубы'!$I$6</f>
        <v>1525.5</v>
      </c>
      <c r="E21" s="75">
        <f>'Вес - техничка'!F19*'Технические ПНД трубы'!$I$6</f>
        <v>1782</v>
      </c>
      <c r="F21" s="75">
        <f>'Вес - техничка'!G19*'Технические ПНД трубы'!$I$6</f>
        <v>1863</v>
      </c>
      <c r="G21" s="75">
        <f>'Вес - техничка'!H19*'Технические ПНД трубы'!$I$6</f>
        <v>2268</v>
      </c>
      <c r="H21" s="75">
        <f>'Вес - техничка'!I19*'Технические ПНД трубы'!$I$6</f>
        <v>2740.5</v>
      </c>
      <c r="I21" s="134">
        <f>'Вес - техничка'!J19*'Технические ПНД трубы'!$I$6</f>
        <v>3294</v>
      </c>
    </row>
    <row r="22" spans="2:9" ht="18.75" x14ac:dyDescent="0.3">
      <c r="B22" s="78" t="s">
        <v>270</v>
      </c>
      <c r="C22" s="77">
        <f>'Вес - техничка'!D20*'Технические ПНД трубы'!$I$6</f>
        <v>1566</v>
      </c>
      <c r="D22" s="77">
        <f>'Вес - техничка'!E20*'Технические ПНД трубы'!$I$6</f>
        <v>1917</v>
      </c>
      <c r="E22" s="77">
        <f>'Вес - техничка'!F20*'Технические ПНД трубы'!$I$6</f>
        <v>2254.5</v>
      </c>
      <c r="F22" s="77">
        <f>'Вес - техничка'!G20*'Технические ПНД трубы'!$I$6</f>
        <v>2349</v>
      </c>
      <c r="G22" s="77">
        <f>'Вес - техничка'!H20*'Технические ПНД трубы'!$I$6</f>
        <v>2875.5</v>
      </c>
      <c r="H22" s="77">
        <f>'Вес - техничка'!I20*'Технические ПНД трубы'!$I$6</f>
        <v>3469.5</v>
      </c>
      <c r="I22" s="135">
        <f>'Вес - техничка'!J20*'Технические ПНД трубы'!$I$6</f>
        <v>4158</v>
      </c>
    </row>
    <row r="23" spans="2:9" ht="18.75" x14ac:dyDescent="0.3">
      <c r="B23" s="78" t="s">
        <v>269</v>
      </c>
      <c r="C23" s="75">
        <f>'Вес - техничка'!D21*'Технические ПНД трубы'!$I$6</f>
        <v>1971</v>
      </c>
      <c r="D23" s="75">
        <f>'Вес - техничка'!E21*'Технические ПНД трубы'!$I$6</f>
        <v>2430</v>
      </c>
      <c r="E23" s="75">
        <f>'Вес - техничка'!F21*'Технические ПНД трубы'!$I$6</f>
        <v>2862</v>
      </c>
      <c r="F23" s="75">
        <f>'Вес - техничка'!G21*'Технические ПНД трубы'!$I$6</f>
        <v>2997</v>
      </c>
      <c r="G23" s="75">
        <f>'Вес - техничка'!H21*'Технические ПНД трубы'!$I$6</f>
        <v>3645</v>
      </c>
      <c r="H23" s="75">
        <f>'Вес - техничка'!I21*'Технические ПНД трубы'!$I$6</f>
        <v>4401</v>
      </c>
      <c r="I23" s="134">
        <f>'Вес - техничка'!J21*'Технические ПНД трубы'!$I$6</f>
        <v>5292</v>
      </c>
    </row>
    <row r="24" spans="2:9" ht="19.5" thickBot="1" x14ac:dyDescent="0.35">
      <c r="B24" s="76" t="s">
        <v>268</v>
      </c>
      <c r="C24" s="133">
        <f>'Вес - техничка'!D22*'Технические ПНД трубы'!$I$6</f>
        <v>2511</v>
      </c>
      <c r="D24" s="133">
        <f>'Вес - техничка'!E22*'Технические ПНД трубы'!$I$6</f>
        <v>3091.5</v>
      </c>
      <c r="E24" s="133">
        <f>'Вес - техничка'!F22*'Технические ПНД трубы'!$I$6</f>
        <v>3631.5</v>
      </c>
      <c r="F24" s="133">
        <f>'Вес - техничка'!G22*'Технические ПНД трубы'!$I$6</f>
        <v>3780</v>
      </c>
      <c r="G24" s="133">
        <f>'Вес - техничка'!H22*'Технические ПНД трубы'!$I$6</f>
        <v>4617</v>
      </c>
      <c r="H24" s="133">
        <f>'Вес - техничка'!I22*'Технические ПНД трубы'!$I$6</f>
        <v>5589</v>
      </c>
      <c r="I24" s="132">
        <f>'Вес - техничка'!J22*'Технические ПНД трубы'!$I$6</f>
        <v>6709.5</v>
      </c>
    </row>
    <row r="25" spans="2:9" ht="15.75" customHeight="1" x14ac:dyDescent="0.25"/>
  </sheetData>
  <sheetProtection algorithmName="SHA-512" hashValue="0b8JKoyTHcXpN/N4388cVyW6O50Dtr6vNx3LOL+0ErI+4BJWRfo837Z4HAb9Hcmgw+dPf0rjoFTImIGVNyMRnw==" saltValue="aW1Rrl9ATzmmp3IUya+/0g==" spinCount="100000" sheet="1" objects="1" scenarios="1"/>
  <mergeCells count="7">
    <mergeCell ref="B6:G6"/>
    <mergeCell ref="B7:B9"/>
    <mergeCell ref="C3:D3"/>
    <mergeCell ref="C2:I2"/>
    <mergeCell ref="E4:H4"/>
    <mergeCell ref="E5:H5"/>
    <mergeCell ref="E3:G3"/>
  </mergeCells>
  <hyperlinks>
    <hyperlink ref="I4" r:id="rId1" xr:uid="{A96CAE7B-3675-4F5A-8C1C-E2382475147E}"/>
    <hyperlink ref="I5" r:id="rId2" xr:uid="{0A217A6C-DCA1-4313-BEB5-0943B639617B}"/>
    <hyperlink ref="E3" r:id="rId3" xr:uid="{941CEE6F-CF8C-480E-AA21-E922DEB86467}"/>
    <hyperlink ref="I3" r:id="rId4" xr:uid="{9F98A8F6-3FDB-4896-8AC6-5A28C6BA30C7}"/>
  </hyperlinks>
  <pageMargins left="0.70866141732283472" right="0.70866141732283472" top="0.74803149606299213" bottom="0.74803149606299213" header="0.31496062992125984" footer="0.31496062992125984"/>
  <pageSetup paperSize="9" scale="54" orientation="landscape" r:id="rId5"/>
  <drawing r:id="rId6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35EF-4075-4B4B-A2D8-A28C56975A8D}">
  <sheetPr>
    <tabColor rgb="FFCC66FF"/>
  </sheetPr>
  <dimension ref="A1:I243"/>
  <sheetViews>
    <sheetView view="pageBreakPreview" zoomScale="85" zoomScaleNormal="100" zoomScaleSheetLayoutView="85" workbookViewId="0">
      <pane xSplit="7" ySplit="5" topLeftCell="H6" activePane="bottomRight" state="frozen"/>
      <selection activeCell="C1" sqref="C1:I1"/>
      <selection pane="topRight" activeCell="C1" sqref="C1:I1"/>
      <selection pane="bottomLeft" activeCell="C1" sqref="C1:I1"/>
      <selection pane="bottomRight" activeCell="C1" sqref="C1:G1"/>
    </sheetView>
  </sheetViews>
  <sheetFormatPr defaultRowHeight="15.75" x14ac:dyDescent="0.25"/>
  <cols>
    <col min="1" max="3" width="17" style="42" customWidth="1"/>
    <col min="4" max="4" width="34.140625" style="42" customWidth="1"/>
    <col min="5" max="5" width="21.140625" style="42" customWidth="1"/>
    <col min="6" max="6" width="20" style="42" customWidth="1"/>
    <col min="7" max="7" width="16.5703125" style="42" customWidth="1"/>
    <col min="8" max="8" width="9.140625" style="42"/>
    <col min="9" max="9" width="15.5703125" style="42" customWidth="1"/>
    <col min="10" max="16384" width="9.140625" style="42"/>
  </cols>
  <sheetData>
    <row r="1" spans="1:7" s="65" customFormat="1" ht="113.25" customHeight="1" x14ac:dyDescent="0.25">
      <c r="A1" s="870"/>
      <c r="B1" s="870"/>
      <c r="C1" s="888" t="s">
        <v>222</v>
      </c>
      <c r="D1" s="889"/>
      <c r="E1" s="889"/>
      <c r="F1" s="889"/>
      <c r="G1" s="889"/>
    </row>
    <row r="2" spans="1:7" s="65" customFormat="1" ht="44.25" customHeight="1" x14ac:dyDescent="0.25">
      <c r="A2" s="890" t="s">
        <v>221</v>
      </c>
      <c r="B2" s="890"/>
      <c r="C2" s="890"/>
      <c r="D2" s="890"/>
      <c r="E2" s="890"/>
      <c r="F2" s="890"/>
      <c r="G2" s="890"/>
    </row>
    <row r="3" spans="1:7" ht="15" customHeight="1" x14ac:dyDescent="0.25">
      <c r="A3" s="892" t="s">
        <v>220</v>
      </c>
      <c r="B3" s="892"/>
      <c r="C3" s="891" t="s">
        <v>27</v>
      </c>
      <c r="D3" s="891"/>
      <c r="E3" s="891" t="s">
        <v>219</v>
      </c>
      <c r="F3" s="891" t="s">
        <v>218</v>
      </c>
      <c r="G3" s="891" t="s">
        <v>217</v>
      </c>
    </row>
    <row r="4" spans="1:7" x14ac:dyDescent="0.25">
      <c r="A4" s="892"/>
      <c r="B4" s="892"/>
      <c r="C4" s="891"/>
      <c r="D4" s="891"/>
      <c r="E4" s="891"/>
      <c r="F4" s="891"/>
      <c r="G4" s="893"/>
    </row>
    <row r="5" spans="1:7" x14ac:dyDescent="0.25">
      <c r="A5" s="892"/>
      <c r="B5" s="892"/>
      <c r="C5" s="891"/>
      <c r="D5" s="891"/>
      <c r="E5" s="891"/>
      <c r="F5" s="891"/>
      <c r="G5" s="893"/>
    </row>
    <row r="6" spans="1:7" ht="140.25" customHeight="1" x14ac:dyDescent="0.25">
      <c r="A6" s="876"/>
      <c r="B6" s="877"/>
      <c r="C6" s="877"/>
      <c r="D6" s="877"/>
      <c r="E6" s="877"/>
      <c r="F6" s="877"/>
      <c r="G6" s="877"/>
    </row>
    <row r="7" spans="1:7" ht="20.25" customHeight="1" x14ac:dyDescent="0.25">
      <c r="A7" s="873" t="s">
        <v>216</v>
      </c>
      <c r="B7" s="873"/>
      <c r="C7" s="873"/>
      <c r="D7" s="873"/>
      <c r="E7" s="873"/>
      <c r="F7" s="873"/>
      <c r="G7" s="873"/>
    </row>
    <row r="8" spans="1:7" ht="18.75" customHeight="1" x14ac:dyDescent="0.25">
      <c r="A8" s="880"/>
      <c r="B8" s="880"/>
      <c r="C8" s="881" t="s">
        <v>215</v>
      </c>
      <c r="D8" s="881"/>
      <c r="E8" s="62">
        <v>230</v>
      </c>
      <c r="F8" s="63">
        <v>200</v>
      </c>
      <c r="G8" s="53">
        <v>828.58</v>
      </c>
    </row>
    <row r="9" spans="1:7" x14ac:dyDescent="0.25">
      <c r="A9" s="880"/>
      <c r="B9" s="880"/>
      <c r="C9" s="881"/>
      <c r="D9" s="881"/>
      <c r="E9" s="62">
        <v>250</v>
      </c>
      <c r="F9" s="63">
        <v>216</v>
      </c>
      <c r="G9" s="53">
        <v>988.88</v>
      </c>
    </row>
    <row r="10" spans="1:7" x14ac:dyDescent="0.25">
      <c r="A10" s="880"/>
      <c r="B10" s="880"/>
      <c r="C10" s="881"/>
      <c r="D10" s="881"/>
      <c r="E10" s="62">
        <v>290</v>
      </c>
      <c r="F10" s="63">
        <v>250</v>
      </c>
      <c r="G10" s="53">
        <v>1358.08</v>
      </c>
    </row>
    <row r="11" spans="1:7" x14ac:dyDescent="0.25">
      <c r="A11" s="880"/>
      <c r="B11" s="880"/>
      <c r="C11" s="881"/>
      <c r="D11" s="881"/>
      <c r="E11" s="62">
        <v>315</v>
      </c>
      <c r="F11" s="63">
        <v>271</v>
      </c>
      <c r="G11" s="53">
        <v>1388</v>
      </c>
    </row>
    <row r="12" spans="1:7" x14ac:dyDescent="0.25">
      <c r="A12" s="880"/>
      <c r="B12" s="880"/>
      <c r="C12" s="881"/>
      <c r="D12" s="881"/>
      <c r="E12" s="62">
        <v>340</v>
      </c>
      <c r="F12" s="63">
        <v>300</v>
      </c>
      <c r="G12" s="53">
        <v>1788.88</v>
      </c>
    </row>
    <row r="13" spans="1:7" x14ac:dyDescent="0.25">
      <c r="A13" s="880"/>
      <c r="B13" s="880"/>
      <c r="C13" s="881"/>
      <c r="D13" s="881"/>
      <c r="E13" s="62">
        <v>400</v>
      </c>
      <c r="F13" s="63">
        <v>343</v>
      </c>
      <c r="G13" s="53">
        <v>2278.2800000000002</v>
      </c>
    </row>
    <row r="14" spans="1:7" x14ac:dyDescent="0.25">
      <c r="A14" s="880"/>
      <c r="B14" s="880"/>
      <c r="C14" s="881"/>
      <c r="D14" s="881"/>
      <c r="E14" s="62">
        <v>460</v>
      </c>
      <c r="F14" s="63">
        <v>400</v>
      </c>
      <c r="G14" s="53">
        <v>2808.68</v>
      </c>
    </row>
    <row r="15" spans="1:7" x14ac:dyDescent="0.25">
      <c r="A15" s="880"/>
      <c r="B15" s="880"/>
      <c r="C15" s="881"/>
      <c r="D15" s="881"/>
      <c r="E15" s="62">
        <v>500</v>
      </c>
      <c r="F15" s="63">
        <v>427</v>
      </c>
      <c r="G15" s="53">
        <v>3728.68</v>
      </c>
    </row>
    <row r="16" spans="1:7" x14ac:dyDescent="0.25">
      <c r="A16" s="880"/>
      <c r="B16" s="880"/>
      <c r="C16" s="881"/>
      <c r="D16" s="881"/>
      <c r="E16" s="62">
        <v>575</v>
      </c>
      <c r="F16" s="61">
        <v>500</v>
      </c>
      <c r="G16" s="53">
        <v>4008.28</v>
      </c>
    </row>
    <row r="17" spans="1:7" ht="18.75" x14ac:dyDescent="0.25">
      <c r="A17" s="880"/>
      <c r="B17" s="880"/>
      <c r="C17" s="881"/>
      <c r="D17" s="881"/>
      <c r="E17" s="59" t="s">
        <v>213</v>
      </c>
      <c r="F17" s="61">
        <v>535</v>
      </c>
      <c r="G17" s="53">
        <v>5478.48</v>
      </c>
    </row>
    <row r="18" spans="1:7" x14ac:dyDescent="0.25">
      <c r="A18" s="880"/>
      <c r="B18" s="880"/>
      <c r="C18" s="881"/>
      <c r="D18" s="881"/>
      <c r="E18" s="62">
        <v>695</v>
      </c>
      <c r="F18" s="61">
        <v>600</v>
      </c>
      <c r="G18" s="53">
        <v>6008.18</v>
      </c>
    </row>
    <row r="19" spans="1:7" ht="18.75" x14ac:dyDescent="0.25">
      <c r="A19" s="880"/>
      <c r="B19" s="880"/>
      <c r="C19" s="881"/>
      <c r="D19" s="881"/>
      <c r="E19" s="59" t="s">
        <v>212</v>
      </c>
      <c r="F19" s="61">
        <v>687</v>
      </c>
      <c r="G19" s="53">
        <v>8648.7800000000007</v>
      </c>
    </row>
    <row r="20" spans="1:7" x14ac:dyDescent="0.25">
      <c r="A20" s="880"/>
      <c r="B20" s="880"/>
      <c r="C20" s="881"/>
      <c r="D20" s="881"/>
      <c r="E20" s="62">
        <v>923</v>
      </c>
      <c r="F20" s="61">
        <v>800</v>
      </c>
      <c r="G20" s="53">
        <v>10688.98</v>
      </c>
    </row>
    <row r="21" spans="1:7" ht="18.75" x14ac:dyDescent="0.25">
      <c r="A21" s="880"/>
      <c r="B21" s="880"/>
      <c r="C21" s="881"/>
      <c r="D21" s="881"/>
      <c r="E21" s="59" t="s">
        <v>211</v>
      </c>
      <c r="F21" s="61">
        <v>851</v>
      </c>
      <c r="G21" s="53">
        <v>13858.48</v>
      </c>
    </row>
    <row r="22" spans="1:7" ht="18.75" x14ac:dyDescent="0.25">
      <c r="A22" s="880"/>
      <c r="B22" s="880"/>
      <c r="C22" s="881"/>
      <c r="D22" s="881"/>
      <c r="E22" s="59" t="s">
        <v>210</v>
      </c>
      <c r="F22" s="61">
        <v>1030</v>
      </c>
      <c r="G22" s="53">
        <v>21088.080000000002</v>
      </c>
    </row>
    <row r="23" spans="1:7" ht="15.75" customHeight="1" x14ac:dyDescent="0.25">
      <c r="A23" s="879"/>
      <c r="B23" s="879"/>
      <c r="C23" s="871" t="s">
        <v>214</v>
      </c>
      <c r="D23" s="871"/>
      <c r="E23" s="59">
        <v>110</v>
      </c>
      <c r="F23" s="63">
        <v>94</v>
      </c>
      <c r="G23" s="60">
        <v>302.88</v>
      </c>
    </row>
    <row r="24" spans="1:7" x14ac:dyDescent="0.25">
      <c r="A24" s="879"/>
      <c r="B24" s="879"/>
      <c r="C24" s="871"/>
      <c r="D24" s="871"/>
      <c r="E24" s="59">
        <v>133</v>
      </c>
      <c r="F24" s="63">
        <v>110</v>
      </c>
      <c r="G24" s="60">
        <v>378.88</v>
      </c>
    </row>
    <row r="25" spans="1:7" x14ac:dyDescent="0.25">
      <c r="A25" s="879"/>
      <c r="B25" s="879"/>
      <c r="C25" s="871"/>
      <c r="D25" s="871"/>
      <c r="E25" s="59">
        <v>160</v>
      </c>
      <c r="F25" s="63">
        <v>136</v>
      </c>
      <c r="G25" s="60">
        <v>538.88</v>
      </c>
    </row>
    <row r="26" spans="1:7" x14ac:dyDescent="0.25">
      <c r="A26" s="879"/>
      <c r="B26" s="879"/>
      <c r="C26" s="871"/>
      <c r="D26" s="871"/>
      <c r="E26" s="59">
        <v>190</v>
      </c>
      <c r="F26" s="63">
        <v>160</v>
      </c>
      <c r="G26" s="60">
        <v>628.08000000000004</v>
      </c>
    </row>
    <row r="27" spans="1:7" x14ac:dyDescent="0.25">
      <c r="A27" s="879"/>
      <c r="B27" s="879"/>
      <c r="C27" s="871"/>
      <c r="D27" s="871"/>
      <c r="E27" s="59">
        <v>200</v>
      </c>
      <c r="F27" s="63">
        <v>171</v>
      </c>
      <c r="G27" s="60">
        <v>748.08</v>
      </c>
    </row>
    <row r="28" spans="1:7" x14ac:dyDescent="0.25">
      <c r="A28" s="879"/>
      <c r="B28" s="879"/>
      <c r="C28" s="871"/>
      <c r="D28" s="871"/>
      <c r="E28" s="59">
        <v>230</v>
      </c>
      <c r="F28" s="63">
        <v>200</v>
      </c>
      <c r="G28" s="60">
        <v>918.88</v>
      </c>
    </row>
    <row r="29" spans="1:7" x14ac:dyDescent="0.25">
      <c r="A29" s="879"/>
      <c r="B29" s="879"/>
      <c r="C29" s="871"/>
      <c r="D29" s="871"/>
      <c r="E29" s="59">
        <v>250</v>
      </c>
      <c r="F29" s="63">
        <v>216</v>
      </c>
      <c r="G29" s="60">
        <v>1138.08</v>
      </c>
    </row>
    <row r="30" spans="1:7" ht="15.75" customHeight="1" x14ac:dyDescent="0.25">
      <c r="A30" s="879"/>
      <c r="B30" s="879"/>
      <c r="C30" s="871"/>
      <c r="D30" s="871"/>
      <c r="E30" s="59">
        <v>290</v>
      </c>
      <c r="F30" s="63">
        <v>250</v>
      </c>
      <c r="G30" s="60">
        <v>1558.88</v>
      </c>
    </row>
    <row r="31" spans="1:7" x14ac:dyDescent="0.25">
      <c r="A31" s="879"/>
      <c r="B31" s="879"/>
      <c r="C31" s="871"/>
      <c r="D31" s="871"/>
      <c r="E31" s="59">
        <v>315</v>
      </c>
      <c r="F31" s="63">
        <v>271</v>
      </c>
      <c r="G31" s="60">
        <v>1838.08</v>
      </c>
    </row>
    <row r="32" spans="1:7" x14ac:dyDescent="0.25">
      <c r="A32" s="879"/>
      <c r="B32" s="879"/>
      <c r="C32" s="871"/>
      <c r="D32" s="871"/>
      <c r="E32" s="59">
        <v>340</v>
      </c>
      <c r="F32" s="63">
        <v>300</v>
      </c>
      <c r="G32" s="60">
        <v>2228.6799999999998</v>
      </c>
    </row>
    <row r="33" spans="1:7" x14ac:dyDescent="0.25">
      <c r="A33" s="879"/>
      <c r="B33" s="879"/>
      <c r="C33" s="871"/>
      <c r="D33" s="871"/>
      <c r="E33" s="59">
        <v>400</v>
      </c>
      <c r="F33" s="63">
        <v>343</v>
      </c>
      <c r="G33" s="60">
        <v>2938.88</v>
      </c>
    </row>
    <row r="34" spans="1:7" x14ac:dyDescent="0.25">
      <c r="A34" s="879"/>
      <c r="B34" s="879"/>
      <c r="C34" s="871"/>
      <c r="D34" s="871"/>
      <c r="E34" s="59">
        <v>460</v>
      </c>
      <c r="F34" s="63">
        <v>400</v>
      </c>
      <c r="G34" s="60">
        <v>3368.68</v>
      </c>
    </row>
    <row r="35" spans="1:7" x14ac:dyDescent="0.25">
      <c r="A35" s="879"/>
      <c r="B35" s="879"/>
      <c r="C35" s="871"/>
      <c r="D35" s="871"/>
      <c r="E35" s="59">
        <v>500</v>
      </c>
      <c r="F35" s="63">
        <v>427</v>
      </c>
      <c r="G35" s="60">
        <v>4468.9799999999996</v>
      </c>
    </row>
    <row r="36" spans="1:7" x14ac:dyDescent="0.25">
      <c r="A36" s="879"/>
      <c r="B36" s="879"/>
      <c r="C36" s="871"/>
      <c r="D36" s="871"/>
      <c r="E36" s="59">
        <v>575</v>
      </c>
      <c r="F36" s="61">
        <v>500</v>
      </c>
      <c r="G36" s="60">
        <v>4948.38</v>
      </c>
    </row>
    <row r="37" spans="1:7" ht="18.75" x14ac:dyDescent="0.25">
      <c r="A37" s="879"/>
      <c r="B37" s="879"/>
      <c r="C37" s="871"/>
      <c r="D37" s="871"/>
      <c r="E37" s="59" t="s">
        <v>213</v>
      </c>
      <c r="F37" s="61">
        <v>535</v>
      </c>
      <c r="G37" s="60">
        <v>6528.58</v>
      </c>
    </row>
    <row r="38" spans="1:7" x14ac:dyDescent="0.25">
      <c r="A38" s="879"/>
      <c r="B38" s="879"/>
      <c r="C38" s="878"/>
      <c r="D38" s="878"/>
      <c r="E38" s="62">
        <v>695</v>
      </c>
      <c r="F38" s="61">
        <v>600</v>
      </c>
      <c r="G38" s="60">
        <v>6968.38</v>
      </c>
    </row>
    <row r="39" spans="1:7" ht="18.75" x14ac:dyDescent="0.25">
      <c r="A39" s="879"/>
      <c r="B39" s="879"/>
      <c r="C39" s="878"/>
      <c r="D39" s="878"/>
      <c r="E39" s="59" t="s">
        <v>212</v>
      </c>
      <c r="F39" s="61">
        <v>687</v>
      </c>
      <c r="G39" s="60">
        <v>10388.879999999999</v>
      </c>
    </row>
    <row r="40" spans="1:7" x14ac:dyDescent="0.25">
      <c r="A40" s="879"/>
      <c r="B40" s="879"/>
      <c r="C40" s="878"/>
      <c r="D40" s="878"/>
      <c r="E40" s="62">
        <v>923</v>
      </c>
      <c r="F40" s="61">
        <v>800</v>
      </c>
      <c r="G40" s="60">
        <v>12848.88</v>
      </c>
    </row>
    <row r="41" spans="1:7" ht="18.75" x14ac:dyDescent="0.25">
      <c r="A41" s="879"/>
      <c r="B41" s="879"/>
      <c r="C41" s="878"/>
      <c r="D41" s="878"/>
      <c r="E41" s="59" t="s">
        <v>211</v>
      </c>
      <c r="F41" s="61">
        <v>851</v>
      </c>
      <c r="G41" s="60">
        <v>16708.080000000002</v>
      </c>
    </row>
    <row r="42" spans="1:7" ht="18.75" x14ac:dyDescent="0.25">
      <c r="A42" s="879"/>
      <c r="B42" s="879"/>
      <c r="C42" s="878"/>
      <c r="D42" s="878"/>
      <c r="E42" s="59" t="s">
        <v>210</v>
      </c>
      <c r="F42" s="61">
        <v>1030</v>
      </c>
      <c r="G42" s="60">
        <v>23868.080000000002</v>
      </c>
    </row>
    <row r="43" spans="1:7" ht="69" customHeight="1" x14ac:dyDescent="0.25">
      <c r="A43" s="874" t="s">
        <v>209</v>
      </c>
      <c r="B43" s="874"/>
      <c r="C43" s="874"/>
      <c r="D43" s="874"/>
      <c r="E43" s="874"/>
      <c r="F43" s="874"/>
      <c r="G43" s="875"/>
    </row>
    <row r="44" spans="1:7" ht="18.75" x14ac:dyDescent="0.25">
      <c r="A44" s="873" t="s">
        <v>208</v>
      </c>
      <c r="B44" s="873"/>
      <c r="C44" s="873"/>
      <c r="D44" s="873"/>
      <c r="E44" s="873"/>
      <c r="F44" s="873"/>
      <c r="G44" s="873"/>
    </row>
    <row r="45" spans="1:7" x14ac:dyDescent="0.25">
      <c r="A45" s="870"/>
      <c r="B45" s="870"/>
      <c r="C45" s="872" t="s">
        <v>207</v>
      </c>
      <c r="D45" s="872"/>
      <c r="E45" s="57">
        <v>110</v>
      </c>
      <c r="F45" s="57">
        <v>94</v>
      </c>
      <c r="G45" s="58">
        <v>880.58</v>
      </c>
    </row>
    <row r="46" spans="1:7" x14ac:dyDescent="0.25">
      <c r="A46" s="870"/>
      <c r="B46" s="870"/>
      <c r="C46" s="872"/>
      <c r="D46" s="872"/>
      <c r="E46" s="57">
        <v>133</v>
      </c>
      <c r="F46" s="57">
        <v>110</v>
      </c>
      <c r="G46" s="58">
        <v>988.18</v>
      </c>
    </row>
    <row r="47" spans="1:7" x14ac:dyDescent="0.25">
      <c r="A47" s="870"/>
      <c r="B47" s="870"/>
      <c r="C47" s="872"/>
      <c r="D47" s="872"/>
      <c r="E47" s="57">
        <v>160</v>
      </c>
      <c r="F47" s="57">
        <v>136</v>
      </c>
      <c r="G47" s="58">
        <v>1208.08</v>
      </c>
    </row>
    <row r="48" spans="1:7" x14ac:dyDescent="0.25">
      <c r="A48" s="870"/>
      <c r="B48" s="870"/>
      <c r="C48" s="872"/>
      <c r="D48" s="872"/>
      <c r="E48" s="57">
        <v>190</v>
      </c>
      <c r="F48" s="57">
        <v>160</v>
      </c>
      <c r="G48" s="58">
        <v>1258.48</v>
      </c>
    </row>
    <row r="49" spans="1:7" x14ac:dyDescent="0.25">
      <c r="A49" s="870"/>
      <c r="B49" s="870"/>
      <c r="C49" s="872"/>
      <c r="D49" s="872"/>
      <c r="E49" s="57">
        <v>200</v>
      </c>
      <c r="F49" s="57">
        <v>171</v>
      </c>
      <c r="G49" s="58">
        <v>1968.28</v>
      </c>
    </row>
    <row r="50" spans="1:7" x14ac:dyDescent="0.25">
      <c r="A50" s="870"/>
      <c r="B50" s="870"/>
      <c r="C50" s="872"/>
      <c r="D50" s="872"/>
      <c r="E50" s="57">
        <v>230</v>
      </c>
      <c r="F50" s="57">
        <v>200</v>
      </c>
      <c r="G50" s="58">
        <v>2228.08</v>
      </c>
    </row>
    <row r="51" spans="1:7" x14ac:dyDescent="0.25">
      <c r="A51" s="870"/>
      <c r="B51" s="870"/>
      <c r="C51" s="872"/>
      <c r="D51" s="872"/>
      <c r="E51" s="57">
        <v>250</v>
      </c>
      <c r="F51" s="57">
        <v>216</v>
      </c>
      <c r="G51" s="58">
        <v>3328.88</v>
      </c>
    </row>
    <row r="52" spans="1:7" x14ac:dyDescent="0.25">
      <c r="A52" s="870"/>
      <c r="B52" s="870"/>
      <c r="C52" s="872"/>
      <c r="D52" s="872"/>
      <c r="E52" s="57">
        <v>290</v>
      </c>
      <c r="F52" s="57">
        <v>250</v>
      </c>
      <c r="G52" s="58">
        <v>3988.38</v>
      </c>
    </row>
    <row r="53" spans="1:7" x14ac:dyDescent="0.25">
      <c r="A53" s="870"/>
      <c r="B53" s="870"/>
      <c r="C53" s="872"/>
      <c r="D53" s="872"/>
      <c r="E53" s="57">
        <v>315</v>
      </c>
      <c r="F53" s="57">
        <v>271</v>
      </c>
      <c r="G53" s="58">
        <v>6498.08</v>
      </c>
    </row>
    <row r="54" spans="1:7" x14ac:dyDescent="0.25">
      <c r="A54" s="870"/>
      <c r="B54" s="870"/>
      <c r="C54" s="872"/>
      <c r="D54" s="872"/>
      <c r="E54" s="57">
        <v>340</v>
      </c>
      <c r="F54" s="57">
        <v>300</v>
      </c>
      <c r="G54" s="58">
        <v>7288.98</v>
      </c>
    </row>
    <row r="55" spans="1:7" x14ac:dyDescent="0.25">
      <c r="A55" s="870"/>
      <c r="B55" s="870"/>
      <c r="C55" s="872"/>
      <c r="D55" s="872"/>
      <c r="E55" s="57">
        <v>400</v>
      </c>
      <c r="F55" s="57">
        <v>343</v>
      </c>
      <c r="G55" s="58">
        <v>12418.08</v>
      </c>
    </row>
    <row r="56" spans="1:7" x14ac:dyDescent="0.25">
      <c r="A56" s="870"/>
      <c r="B56" s="870"/>
      <c r="C56" s="872"/>
      <c r="D56" s="872"/>
      <c r="E56" s="57">
        <v>460</v>
      </c>
      <c r="F56" s="57">
        <v>400</v>
      </c>
      <c r="G56" s="58">
        <v>13178.48</v>
      </c>
    </row>
    <row r="57" spans="1:7" x14ac:dyDescent="0.25">
      <c r="A57" s="870"/>
      <c r="B57" s="870"/>
      <c r="C57" s="871" t="s">
        <v>206</v>
      </c>
      <c r="D57" s="872"/>
      <c r="E57" s="57">
        <v>110</v>
      </c>
      <c r="F57" s="57">
        <v>94</v>
      </c>
      <c r="G57" s="58">
        <v>782.68</v>
      </c>
    </row>
    <row r="58" spans="1:7" x14ac:dyDescent="0.25">
      <c r="A58" s="870"/>
      <c r="B58" s="870"/>
      <c r="C58" s="871"/>
      <c r="D58" s="872"/>
      <c r="E58" s="57">
        <v>133</v>
      </c>
      <c r="F58" s="57">
        <v>110</v>
      </c>
      <c r="G58" s="58">
        <v>988.18</v>
      </c>
    </row>
    <row r="59" spans="1:7" x14ac:dyDescent="0.25">
      <c r="A59" s="870"/>
      <c r="B59" s="870"/>
      <c r="C59" s="871"/>
      <c r="D59" s="872"/>
      <c r="E59" s="57">
        <v>160</v>
      </c>
      <c r="F59" s="57">
        <v>136</v>
      </c>
      <c r="G59" s="58">
        <v>1070.28</v>
      </c>
    </row>
    <row r="60" spans="1:7" x14ac:dyDescent="0.25">
      <c r="A60" s="870"/>
      <c r="B60" s="870"/>
      <c r="C60" s="871"/>
      <c r="D60" s="872"/>
      <c r="E60" s="57">
        <v>190</v>
      </c>
      <c r="F60" s="57">
        <v>160</v>
      </c>
      <c r="G60" s="58">
        <v>1248.48</v>
      </c>
    </row>
    <row r="61" spans="1:7" x14ac:dyDescent="0.25">
      <c r="A61" s="870"/>
      <c r="B61" s="870"/>
      <c r="C61" s="871"/>
      <c r="D61" s="872"/>
      <c r="E61" s="57">
        <v>200</v>
      </c>
      <c r="F61" s="57">
        <v>171</v>
      </c>
      <c r="G61" s="58">
        <v>1749.78</v>
      </c>
    </row>
    <row r="62" spans="1:7" x14ac:dyDescent="0.25">
      <c r="A62" s="870"/>
      <c r="B62" s="870"/>
      <c r="C62" s="871"/>
      <c r="D62" s="872"/>
      <c r="E62" s="57">
        <v>230</v>
      </c>
      <c r="F62" s="57">
        <v>200</v>
      </c>
      <c r="G62" s="58">
        <v>2228.88</v>
      </c>
    </row>
    <row r="63" spans="1:7" x14ac:dyDescent="0.25">
      <c r="A63" s="870"/>
      <c r="B63" s="870"/>
      <c r="C63" s="871"/>
      <c r="D63" s="872"/>
      <c r="E63" s="57">
        <v>250</v>
      </c>
      <c r="F63" s="57">
        <v>216</v>
      </c>
      <c r="G63" s="58">
        <v>2951.88</v>
      </c>
    </row>
    <row r="64" spans="1:7" x14ac:dyDescent="0.25">
      <c r="A64" s="870"/>
      <c r="B64" s="870"/>
      <c r="C64" s="871"/>
      <c r="D64" s="872"/>
      <c r="E64" s="57">
        <v>290</v>
      </c>
      <c r="F64" s="57">
        <v>250</v>
      </c>
      <c r="G64" s="58">
        <v>3988.28</v>
      </c>
    </row>
    <row r="65" spans="1:7" x14ac:dyDescent="0.25">
      <c r="A65" s="870"/>
      <c r="B65" s="870"/>
      <c r="C65" s="872"/>
      <c r="D65" s="872"/>
      <c r="E65" s="57">
        <v>315</v>
      </c>
      <c r="F65" s="57">
        <v>271</v>
      </c>
      <c r="G65" s="58">
        <v>5774.98</v>
      </c>
    </row>
    <row r="66" spans="1:7" x14ac:dyDescent="0.25">
      <c r="A66" s="870"/>
      <c r="B66" s="870"/>
      <c r="C66" s="872"/>
      <c r="D66" s="872"/>
      <c r="E66" s="57">
        <v>340</v>
      </c>
      <c r="F66" s="57">
        <v>300</v>
      </c>
      <c r="G66" s="58">
        <v>7308.98</v>
      </c>
    </row>
    <row r="67" spans="1:7" x14ac:dyDescent="0.25">
      <c r="A67" s="870"/>
      <c r="B67" s="870"/>
      <c r="C67" s="872"/>
      <c r="D67" s="872"/>
      <c r="E67" s="57">
        <v>400</v>
      </c>
      <c r="F67" s="57">
        <v>343</v>
      </c>
      <c r="G67" s="58">
        <v>11034.08</v>
      </c>
    </row>
    <row r="68" spans="1:7" x14ac:dyDescent="0.25">
      <c r="A68" s="870"/>
      <c r="B68" s="870"/>
      <c r="C68" s="872"/>
      <c r="D68" s="872"/>
      <c r="E68" s="57">
        <v>460</v>
      </c>
      <c r="F68" s="57">
        <v>400</v>
      </c>
      <c r="G68" s="58">
        <v>13078.48</v>
      </c>
    </row>
    <row r="69" spans="1:7" x14ac:dyDescent="0.25">
      <c r="A69" s="870"/>
      <c r="B69" s="870"/>
      <c r="C69" s="871" t="s">
        <v>205</v>
      </c>
      <c r="D69" s="872"/>
      <c r="E69" s="57">
        <v>110</v>
      </c>
      <c r="F69" s="57">
        <v>94</v>
      </c>
      <c r="G69" s="58">
        <v>495.48</v>
      </c>
    </row>
    <row r="70" spans="1:7" x14ac:dyDescent="0.25">
      <c r="A70" s="870"/>
      <c r="B70" s="870"/>
      <c r="C70" s="871"/>
      <c r="D70" s="872"/>
      <c r="E70" s="57">
        <v>133</v>
      </c>
      <c r="F70" s="57">
        <v>110</v>
      </c>
      <c r="G70" s="58">
        <v>628.48</v>
      </c>
    </row>
    <row r="71" spans="1:7" x14ac:dyDescent="0.25">
      <c r="A71" s="870"/>
      <c r="B71" s="870"/>
      <c r="C71" s="871"/>
      <c r="D71" s="872"/>
      <c r="E71" s="57">
        <v>160</v>
      </c>
      <c r="F71" s="57">
        <v>136</v>
      </c>
      <c r="G71" s="58">
        <v>706.68</v>
      </c>
    </row>
    <row r="72" spans="1:7" x14ac:dyDescent="0.25">
      <c r="A72" s="870"/>
      <c r="B72" s="870"/>
      <c r="C72" s="871"/>
      <c r="D72" s="872"/>
      <c r="E72" s="57">
        <v>190</v>
      </c>
      <c r="F72" s="57">
        <v>160</v>
      </c>
      <c r="G72" s="58">
        <v>828.28</v>
      </c>
    </row>
    <row r="73" spans="1:7" x14ac:dyDescent="0.25">
      <c r="A73" s="870"/>
      <c r="B73" s="870"/>
      <c r="C73" s="871"/>
      <c r="D73" s="872"/>
      <c r="E73" s="57">
        <v>200</v>
      </c>
      <c r="F73" s="57">
        <v>171</v>
      </c>
      <c r="G73" s="58">
        <v>1237.08</v>
      </c>
    </row>
    <row r="74" spans="1:7" x14ac:dyDescent="0.25">
      <c r="A74" s="870"/>
      <c r="B74" s="870"/>
      <c r="C74" s="871"/>
      <c r="D74" s="872"/>
      <c r="E74" s="57">
        <v>230</v>
      </c>
      <c r="F74" s="57">
        <v>200</v>
      </c>
      <c r="G74" s="58">
        <v>1568.48</v>
      </c>
    </row>
    <row r="75" spans="1:7" x14ac:dyDescent="0.25">
      <c r="A75" s="870"/>
      <c r="B75" s="870"/>
      <c r="C75" s="871"/>
      <c r="D75" s="872"/>
      <c r="E75" s="57">
        <v>250</v>
      </c>
      <c r="F75" s="57">
        <v>216</v>
      </c>
      <c r="G75" s="58">
        <v>2078.58</v>
      </c>
    </row>
    <row r="76" spans="1:7" x14ac:dyDescent="0.25">
      <c r="A76" s="870"/>
      <c r="B76" s="870"/>
      <c r="C76" s="871"/>
      <c r="D76" s="872"/>
      <c r="E76" s="57">
        <v>290</v>
      </c>
      <c r="F76" s="57">
        <v>250</v>
      </c>
      <c r="G76" s="58">
        <v>2808.88</v>
      </c>
    </row>
    <row r="77" spans="1:7" x14ac:dyDescent="0.25">
      <c r="A77" s="870"/>
      <c r="B77" s="870"/>
      <c r="C77" s="872"/>
      <c r="D77" s="872"/>
      <c r="E77" s="57">
        <v>315</v>
      </c>
      <c r="F77" s="57">
        <v>271</v>
      </c>
      <c r="G77" s="58">
        <v>4196.68</v>
      </c>
    </row>
    <row r="78" spans="1:7" x14ac:dyDescent="0.25">
      <c r="A78" s="870"/>
      <c r="B78" s="870"/>
      <c r="C78" s="872"/>
      <c r="D78" s="872"/>
      <c r="E78" s="57">
        <v>340</v>
      </c>
      <c r="F78" s="57">
        <v>300</v>
      </c>
      <c r="G78" s="58">
        <v>5298.08</v>
      </c>
    </row>
    <row r="79" spans="1:7" x14ac:dyDescent="0.25">
      <c r="A79" s="870"/>
      <c r="B79" s="870"/>
      <c r="C79" s="872"/>
      <c r="D79" s="872"/>
      <c r="E79" s="57">
        <v>400</v>
      </c>
      <c r="F79" s="57">
        <v>343</v>
      </c>
      <c r="G79" s="58">
        <v>7640.88</v>
      </c>
    </row>
    <row r="80" spans="1:7" x14ac:dyDescent="0.25">
      <c r="A80" s="870"/>
      <c r="B80" s="870"/>
      <c r="C80" s="872"/>
      <c r="D80" s="872"/>
      <c r="E80" s="57">
        <v>460</v>
      </c>
      <c r="F80" s="57">
        <v>400</v>
      </c>
      <c r="G80" s="58">
        <v>9058.2800000000007</v>
      </c>
    </row>
    <row r="81" spans="1:7" x14ac:dyDescent="0.25">
      <c r="A81" s="870"/>
      <c r="B81" s="870"/>
      <c r="C81" s="871" t="s">
        <v>204</v>
      </c>
      <c r="D81" s="872"/>
      <c r="E81" s="57">
        <v>110</v>
      </c>
      <c r="F81" s="57">
        <v>94</v>
      </c>
      <c r="G81" s="58">
        <v>495.48</v>
      </c>
    </row>
    <row r="82" spans="1:7" x14ac:dyDescent="0.25">
      <c r="A82" s="870"/>
      <c r="B82" s="870"/>
      <c r="C82" s="871"/>
      <c r="D82" s="872"/>
      <c r="E82" s="57">
        <v>133</v>
      </c>
      <c r="F82" s="57">
        <v>110</v>
      </c>
      <c r="G82" s="58">
        <v>628.48</v>
      </c>
    </row>
    <row r="83" spans="1:7" x14ac:dyDescent="0.25">
      <c r="A83" s="870"/>
      <c r="B83" s="870"/>
      <c r="C83" s="871"/>
      <c r="D83" s="872"/>
      <c r="E83" s="57">
        <v>160</v>
      </c>
      <c r="F83" s="57">
        <v>136</v>
      </c>
      <c r="G83" s="58">
        <v>706.68</v>
      </c>
    </row>
    <row r="84" spans="1:7" x14ac:dyDescent="0.25">
      <c r="A84" s="870"/>
      <c r="B84" s="870"/>
      <c r="C84" s="871"/>
      <c r="D84" s="872"/>
      <c r="E84" s="57">
        <v>190</v>
      </c>
      <c r="F84" s="57">
        <v>160</v>
      </c>
      <c r="G84" s="58">
        <v>828.28</v>
      </c>
    </row>
    <row r="85" spans="1:7" x14ac:dyDescent="0.25">
      <c r="A85" s="870"/>
      <c r="B85" s="870"/>
      <c r="C85" s="871"/>
      <c r="D85" s="872"/>
      <c r="E85" s="57">
        <v>200</v>
      </c>
      <c r="F85" s="57">
        <v>171</v>
      </c>
      <c r="G85" s="58">
        <v>1237.08</v>
      </c>
    </row>
    <row r="86" spans="1:7" x14ac:dyDescent="0.25">
      <c r="A86" s="870"/>
      <c r="B86" s="870"/>
      <c r="C86" s="871"/>
      <c r="D86" s="872"/>
      <c r="E86" s="57">
        <v>230</v>
      </c>
      <c r="F86" s="57">
        <v>200</v>
      </c>
      <c r="G86" s="58">
        <v>1568.48</v>
      </c>
    </row>
    <row r="87" spans="1:7" x14ac:dyDescent="0.25">
      <c r="A87" s="870"/>
      <c r="B87" s="870"/>
      <c r="C87" s="871"/>
      <c r="D87" s="872"/>
      <c r="E87" s="57">
        <v>250</v>
      </c>
      <c r="F87" s="57">
        <v>216</v>
      </c>
      <c r="G87" s="58">
        <v>2078.58</v>
      </c>
    </row>
    <row r="88" spans="1:7" x14ac:dyDescent="0.25">
      <c r="A88" s="870"/>
      <c r="B88" s="870"/>
      <c r="C88" s="871"/>
      <c r="D88" s="872"/>
      <c r="E88" s="57">
        <v>290</v>
      </c>
      <c r="F88" s="57">
        <v>250</v>
      </c>
      <c r="G88" s="58">
        <v>2808.28</v>
      </c>
    </row>
    <row r="89" spans="1:7" x14ac:dyDescent="0.25">
      <c r="A89" s="870"/>
      <c r="B89" s="870"/>
      <c r="C89" s="872"/>
      <c r="D89" s="872"/>
      <c r="E89" s="57">
        <v>315</v>
      </c>
      <c r="F89" s="57">
        <v>271</v>
      </c>
      <c r="G89" s="58">
        <v>4196.68</v>
      </c>
    </row>
    <row r="90" spans="1:7" x14ac:dyDescent="0.25">
      <c r="A90" s="870"/>
      <c r="B90" s="870"/>
      <c r="C90" s="872"/>
      <c r="D90" s="872"/>
      <c r="E90" s="57">
        <v>340</v>
      </c>
      <c r="F90" s="57">
        <v>300</v>
      </c>
      <c r="G90" s="58">
        <v>5298.08</v>
      </c>
    </row>
    <row r="91" spans="1:7" x14ac:dyDescent="0.25">
      <c r="A91" s="870"/>
      <c r="B91" s="870"/>
      <c r="C91" s="872"/>
      <c r="D91" s="872"/>
      <c r="E91" s="57">
        <v>400</v>
      </c>
      <c r="F91" s="57">
        <v>343</v>
      </c>
      <c r="G91" s="58">
        <v>7640.88</v>
      </c>
    </row>
    <row r="92" spans="1:7" x14ac:dyDescent="0.25">
      <c r="A92" s="870"/>
      <c r="B92" s="870"/>
      <c r="C92" s="872"/>
      <c r="D92" s="872"/>
      <c r="E92" s="57">
        <v>460</v>
      </c>
      <c r="F92" s="57">
        <v>400</v>
      </c>
      <c r="G92" s="58">
        <v>9058.2800000000007</v>
      </c>
    </row>
    <row r="93" spans="1:7" x14ac:dyDescent="0.25">
      <c r="A93" s="870"/>
      <c r="B93" s="870"/>
      <c r="C93" s="871" t="s">
        <v>203</v>
      </c>
      <c r="D93" s="871"/>
      <c r="E93" s="57">
        <v>110</v>
      </c>
      <c r="F93" s="57">
        <v>94</v>
      </c>
      <c r="G93" s="58">
        <v>495.48</v>
      </c>
    </row>
    <row r="94" spans="1:7" x14ac:dyDescent="0.25">
      <c r="A94" s="870"/>
      <c r="B94" s="870"/>
      <c r="C94" s="871"/>
      <c r="D94" s="871"/>
      <c r="E94" s="57">
        <v>133</v>
      </c>
      <c r="F94" s="57">
        <v>110</v>
      </c>
      <c r="G94" s="58">
        <v>628.08000000000004</v>
      </c>
    </row>
    <row r="95" spans="1:7" x14ac:dyDescent="0.25">
      <c r="A95" s="870"/>
      <c r="B95" s="870"/>
      <c r="C95" s="871"/>
      <c r="D95" s="871"/>
      <c r="E95" s="57">
        <v>160</v>
      </c>
      <c r="F95" s="57">
        <v>136</v>
      </c>
      <c r="G95" s="58">
        <v>706.68</v>
      </c>
    </row>
    <row r="96" spans="1:7" x14ac:dyDescent="0.25">
      <c r="A96" s="870"/>
      <c r="B96" s="870"/>
      <c r="C96" s="871"/>
      <c r="D96" s="871"/>
      <c r="E96" s="57">
        <v>190</v>
      </c>
      <c r="F96" s="57">
        <v>160</v>
      </c>
      <c r="G96" s="58">
        <v>838.08</v>
      </c>
    </row>
    <row r="97" spans="1:7" x14ac:dyDescent="0.25">
      <c r="A97" s="870"/>
      <c r="B97" s="870"/>
      <c r="C97" s="871"/>
      <c r="D97" s="871"/>
      <c r="E97" s="57">
        <v>200</v>
      </c>
      <c r="F97" s="57">
        <v>171</v>
      </c>
      <c r="G97" s="58">
        <v>1237.08</v>
      </c>
    </row>
    <row r="98" spans="1:7" x14ac:dyDescent="0.25">
      <c r="A98" s="870"/>
      <c r="B98" s="870"/>
      <c r="C98" s="871"/>
      <c r="D98" s="871"/>
      <c r="E98" s="57">
        <v>230</v>
      </c>
      <c r="F98" s="57">
        <v>200</v>
      </c>
      <c r="G98" s="58">
        <v>1568.48</v>
      </c>
    </row>
    <row r="99" spans="1:7" x14ac:dyDescent="0.25">
      <c r="A99" s="870"/>
      <c r="B99" s="870"/>
      <c r="C99" s="871"/>
      <c r="D99" s="871"/>
      <c r="E99" s="57">
        <v>250</v>
      </c>
      <c r="F99" s="57">
        <v>216</v>
      </c>
      <c r="G99" s="58">
        <v>2078.58</v>
      </c>
    </row>
    <row r="100" spans="1:7" x14ac:dyDescent="0.25">
      <c r="A100" s="870"/>
      <c r="B100" s="870"/>
      <c r="C100" s="871"/>
      <c r="D100" s="871"/>
      <c r="E100" s="57">
        <v>290</v>
      </c>
      <c r="F100" s="57">
        <v>250</v>
      </c>
      <c r="G100" s="58">
        <v>2808.28</v>
      </c>
    </row>
    <row r="101" spans="1:7" x14ac:dyDescent="0.25">
      <c r="A101" s="870"/>
      <c r="B101" s="870"/>
      <c r="C101" s="871"/>
      <c r="D101" s="871"/>
      <c r="E101" s="57">
        <v>315</v>
      </c>
      <c r="F101" s="57">
        <v>271</v>
      </c>
      <c r="G101" s="58">
        <v>4196.68</v>
      </c>
    </row>
    <row r="102" spans="1:7" x14ac:dyDescent="0.25">
      <c r="A102" s="870"/>
      <c r="B102" s="870"/>
      <c r="C102" s="871"/>
      <c r="D102" s="871"/>
      <c r="E102" s="57">
        <v>340</v>
      </c>
      <c r="F102" s="57">
        <v>300</v>
      </c>
      <c r="G102" s="58">
        <v>5298.08</v>
      </c>
    </row>
    <row r="103" spans="1:7" x14ac:dyDescent="0.25">
      <c r="A103" s="870"/>
      <c r="B103" s="870"/>
      <c r="C103" s="871"/>
      <c r="D103" s="871"/>
      <c r="E103" s="57">
        <v>400</v>
      </c>
      <c r="F103" s="57">
        <v>343</v>
      </c>
      <c r="G103" s="58">
        <v>7640.88</v>
      </c>
    </row>
    <row r="104" spans="1:7" x14ac:dyDescent="0.25">
      <c r="A104" s="870"/>
      <c r="B104" s="870"/>
      <c r="C104" s="871"/>
      <c r="D104" s="871"/>
      <c r="E104" s="57">
        <v>460</v>
      </c>
      <c r="F104" s="57">
        <v>400</v>
      </c>
      <c r="G104" s="58">
        <v>9058.2800000000007</v>
      </c>
    </row>
    <row r="105" spans="1:7" x14ac:dyDescent="0.25">
      <c r="A105" s="870"/>
      <c r="B105" s="870"/>
      <c r="C105" s="871" t="s">
        <v>202</v>
      </c>
      <c r="D105" s="872"/>
      <c r="E105" s="57">
        <v>110</v>
      </c>
      <c r="F105" s="57">
        <v>94</v>
      </c>
      <c r="G105" s="58">
        <v>828.28</v>
      </c>
    </row>
    <row r="106" spans="1:7" x14ac:dyDescent="0.25">
      <c r="A106" s="870"/>
      <c r="B106" s="870"/>
      <c r="C106" s="871"/>
      <c r="D106" s="872"/>
      <c r="E106" s="57">
        <v>133</v>
      </c>
      <c r="F106" s="57">
        <v>110</v>
      </c>
      <c r="G106" s="58">
        <v>928.58</v>
      </c>
    </row>
    <row r="107" spans="1:7" x14ac:dyDescent="0.25">
      <c r="A107" s="870"/>
      <c r="B107" s="870"/>
      <c r="C107" s="871"/>
      <c r="D107" s="872"/>
      <c r="E107" s="57">
        <v>160</v>
      </c>
      <c r="F107" s="57">
        <v>136</v>
      </c>
      <c r="G107" s="58">
        <v>1278.08</v>
      </c>
    </row>
    <row r="108" spans="1:7" x14ac:dyDescent="0.25">
      <c r="A108" s="870"/>
      <c r="B108" s="870"/>
      <c r="C108" s="871"/>
      <c r="D108" s="872"/>
      <c r="E108" s="57">
        <v>190</v>
      </c>
      <c r="F108" s="57">
        <v>160</v>
      </c>
      <c r="G108" s="58">
        <v>1328.28</v>
      </c>
    </row>
    <row r="109" spans="1:7" x14ac:dyDescent="0.25">
      <c r="A109" s="870"/>
      <c r="B109" s="870"/>
      <c r="C109" s="871"/>
      <c r="D109" s="872"/>
      <c r="E109" s="57">
        <v>200</v>
      </c>
      <c r="F109" s="57">
        <v>171</v>
      </c>
      <c r="G109" s="58">
        <v>2208.08</v>
      </c>
    </row>
    <row r="110" spans="1:7" x14ac:dyDescent="0.25">
      <c r="A110" s="870"/>
      <c r="B110" s="870"/>
      <c r="C110" s="871"/>
      <c r="D110" s="872"/>
      <c r="E110" s="57">
        <v>230</v>
      </c>
      <c r="F110" s="57">
        <v>200</v>
      </c>
      <c r="G110" s="58">
        <v>2498.88</v>
      </c>
    </row>
    <row r="111" spans="1:7" x14ac:dyDescent="0.25">
      <c r="A111" s="870"/>
      <c r="B111" s="870"/>
      <c r="C111" s="871"/>
      <c r="D111" s="872"/>
      <c r="E111" s="57">
        <v>250</v>
      </c>
      <c r="F111" s="57">
        <v>216</v>
      </c>
      <c r="G111" s="58">
        <v>4158.38</v>
      </c>
    </row>
    <row r="112" spans="1:7" x14ac:dyDescent="0.25">
      <c r="A112" s="870"/>
      <c r="B112" s="870"/>
      <c r="C112" s="872"/>
      <c r="D112" s="872"/>
      <c r="E112" s="57">
        <v>290</v>
      </c>
      <c r="F112" s="57">
        <v>250</v>
      </c>
      <c r="G112" s="58">
        <v>4998.4799999999996</v>
      </c>
    </row>
    <row r="113" spans="1:7" x14ac:dyDescent="0.25">
      <c r="A113" s="870"/>
      <c r="B113" s="870"/>
      <c r="C113" s="872"/>
      <c r="D113" s="872"/>
      <c r="E113" s="57">
        <v>315</v>
      </c>
      <c r="F113" s="57">
        <v>271</v>
      </c>
      <c r="G113" s="58">
        <v>8568.18</v>
      </c>
    </row>
    <row r="114" spans="1:7" x14ac:dyDescent="0.25">
      <c r="A114" s="870"/>
      <c r="B114" s="870"/>
      <c r="C114" s="872"/>
      <c r="D114" s="872"/>
      <c r="E114" s="57">
        <v>340</v>
      </c>
      <c r="F114" s="57">
        <v>300</v>
      </c>
      <c r="G114" s="58">
        <v>9638.7800000000007</v>
      </c>
    </row>
    <row r="115" spans="1:7" x14ac:dyDescent="0.25">
      <c r="A115" s="870"/>
      <c r="B115" s="870"/>
      <c r="C115" s="872"/>
      <c r="D115" s="872"/>
      <c r="E115" s="57">
        <v>400</v>
      </c>
      <c r="F115" s="57">
        <v>343</v>
      </c>
      <c r="G115" s="58">
        <v>13155.38</v>
      </c>
    </row>
    <row r="116" spans="1:7" x14ac:dyDescent="0.25">
      <c r="A116" s="870"/>
      <c r="B116" s="870"/>
      <c r="C116" s="872"/>
      <c r="D116" s="872"/>
      <c r="E116" s="57">
        <v>460</v>
      </c>
      <c r="F116" s="57">
        <v>400</v>
      </c>
      <c r="G116" s="58">
        <v>15618.78</v>
      </c>
    </row>
    <row r="117" spans="1:7" x14ac:dyDescent="0.25">
      <c r="A117" s="870"/>
      <c r="B117" s="870"/>
      <c r="C117" s="872" t="s">
        <v>201</v>
      </c>
      <c r="D117" s="872"/>
      <c r="E117" s="57">
        <v>110</v>
      </c>
      <c r="F117" s="57">
        <v>94</v>
      </c>
      <c r="G117" s="58">
        <v>887.58</v>
      </c>
    </row>
    <row r="118" spans="1:7" x14ac:dyDescent="0.25">
      <c r="A118" s="870"/>
      <c r="B118" s="870"/>
      <c r="C118" s="872"/>
      <c r="D118" s="872"/>
      <c r="E118" s="57">
        <v>133</v>
      </c>
      <c r="F118" s="57">
        <v>110</v>
      </c>
      <c r="G118" s="58">
        <v>1128.18</v>
      </c>
    </row>
    <row r="119" spans="1:7" x14ac:dyDescent="0.25">
      <c r="A119" s="870"/>
      <c r="B119" s="870"/>
      <c r="C119" s="872"/>
      <c r="D119" s="872"/>
      <c r="E119" s="57">
        <v>160</v>
      </c>
      <c r="F119" s="57">
        <v>136</v>
      </c>
      <c r="G119" s="58">
        <v>1356.08</v>
      </c>
    </row>
    <row r="120" spans="1:7" x14ac:dyDescent="0.25">
      <c r="A120" s="870"/>
      <c r="B120" s="870"/>
      <c r="C120" s="872"/>
      <c r="D120" s="872"/>
      <c r="E120" s="57">
        <v>190</v>
      </c>
      <c r="F120" s="57">
        <v>160</v>
      </c>
      <c r="G120" s="58">
        <v>1588.68</v>
      </c>
    </row>
    <row r="121" spans="1:7" x14ac:dyDescent="0.25">
      <c r="A121" s="870"/>
      <c r="B121" s="870"/>
      <c r="C121" s="872"/>
      <c r="D121" s="872"/>
      <c r="E121" s="57">
        <v>200</v>
      </c>
      <c r="F121" s="57">
        <v>171</v>
      </c>
      <c r="G121" s="58">
        <v>2367.58</v>
      </c>
    </row>
    <row r="122" spans="1:7" x14ac:dyDescent="0.25">
      <c r="A122" s="870"/>
      <c r="B122" s="870"/>
      <c r="C122" s="872"/>
      <c r="D122" s="872"/>
      <c r="E122" s="57">
        <v>230</v>
      </c>
      <c r="F122" s="57">
        <v>200</v>
      </c>
      <c r="G122" s="58">
        <v>3018.38</v>
      </c>
    </row>
    <row r="123" spans="1:7" x14ac:dyDescent="0.25">
      <c r="A123" s="870"/>
      <c r="B123" s="870"/>
      <c r="C123" s="872"/>
      <c r="D123" s="872"/>
      <c r="E123" s="57">
        <v>250</v>
      </c>
      <c r="F123" s="57">
        <v>216</v>
      </c>
      <c r="G123" s="58">
        <v>4423.58</v>
      </c>
    </row>
    <row r="124" spans="1:7" x14ac:dyDescent="0.25">
      <c r="A124" s="870"/>
      <c r="B124" s="870"/>
      <c r="C124" s="872"/>
      <c r="D124" s="872"/>
      <c r="E124" s="57">
        <v>290</v>
      </c>
      <c r="F124" s="57">
        <v>250</v>
      </c>
      <c r="G124" s="58">
        <v>5988.28</v>
      </c>
    </row>
    <row r="125" spans="1:7" x14ac:dyDescent="0.25">
      <c r="A125" s="870"/>
      <c r="B125" s="870"/>
      <c r="C125" s="872"/>
      <c r="D125" s="872"/>
      <c r="E125" s="57">
        <v>315</v>
      </c>
      <c r="F125" s="57">
        <v>271</v>
      </c>
      <c r="G125" s="58">
        <v>9973.3799999999992</v>
      </c>
    </row>
    <row r="126" spans="1:7" x14ac:dyDescent="0.25">
      <c r="A126" s="870"/>
      <c r="B126" s="870"/>
      <c r="C126" s="872"/>
      <c r="D126" s="872"/>
      <c r="E126" s="57">
        <v>340</v>
      </c>
      <c r="F126" s="57">
        <v>300</v>
      </c>
      <c r="G126" s="58">
        <v>12598.18</v>
      </c>
    </row>
    <row r="127" spans="1:7" x14ac:dyDescent="0.25">
      <c r="A127" s="870"/>
      <c r="B127" s="870"/>
      <c r="C127" s="872"/>
      <c r="D127" s="872"/>
      <c r="E127" s="57">
        <v>400</v>
      </c>
      <c r="F127" s="57">
        <v>343</v>
      </c>
      <c r="G127" s="58">
        <v>19530.48</v>
      </c>
    </row>
    <row r="128" spans="1:7" x14ac:dyDescent="0.25">
      <c r="A128" s="870"/>
      <c r="B128" s="870"/>
      <c r="C128" s="872"/>
      <c r="D128" s="872"/>
      <c r="E128" s="57">
        <v>460</v>
      </c>
      <c r="F128" s="57">
        <v>400</v>
      </c>
      <c r="G128" s="58">
        <v>23188.58</v>
      </c>
    </row>
    <row r="129" spans="1:7" x14ac:dyDescent="0.25">
      <c r="A129" s="870"/>
      <c r="B129" s="870"/>
      <c r="C129" s="872" t="s">
        <v>200</v>
      </c>
      <c r="D129" s="872"/>
      <c r="E129" s="57">
        <v>110</v>
      </c>
      <c r="F129" s="57">
        <v>94</v>
      </c>
      <c r="G129" s="58">
        <v>129.88</v>
      </c>
    </row>
    <row r="130" spans="1:7" x14ac:dyDescent="0.25">
      <c r="A130" s="870"/>
      <c r="B130" s="870"/>
      <c r="C130" s="872"/>
      <c r="D130" s="872"/>
      <c r="E130" s="57">
        <v>133</v>
      </c>
      <c r="F130" s="57">
        <v>110</v>
      </c>
      <c r="G130" s="58">
        <v>452.88</v>
      </c>
    </row>
    <row r="131" spans="1:7" x14ac:dyDescent="0.25">
      <c r="A131" s="870"/>
      <c r="B131" s="870"/>
      <c r="C131" s="872"/>
      <c r="D131" s="872"/>
      <c r="E131" s="57">
        <v>160</v>
      </c>
      <c r="F131" s="57">
        <v>136</v>
      </c>
      <c r="G131" s="58">
        <v>313.88</v>
      </c>
    </row>
    <row r="132" spans="1:7" x14ac:dyDescent="0.25">
      <c r="A132" s="870"/>
      <c r="B132" s="870"/>
      <c r="C132" s="872"/>
      <c r="D132" s="872"/>
      <c r="E132" s="57">
        <v>190</v>
      </c>
      <c r="F132" s="57">
        <v>160</v>
      </c>
      <c r="G132" s="58">
        <v>718.88</v>
      </c>
    </row>
    <row r="133" spans="1:7" x14ac:dyDescent="0.25">
      <c r="A133" s="870"/>
      <c r="B133" s="870"/>
      <c r="C133" s="872"/>
      <c r="D133" s="872"/>
      <c r="E133" s="57">
        <v>200</v>
      </c>
      <c r="F133" s="57">
        <v>171</v>
      </c>
      <c r="G133" s="58">
        <v>418.88</v>
      </c>
    </row>
    <row r="134" spans="1:7" x14ac:dyDescent="0.25">
      <c r="A134" s="870"/>
      <c r="B134" s="870"/>
      <c r="C134" s="872"/>
      <c r="D134" s="872"/>
      <c r="E134" s="57">
        <v>230</v>
      </c>
      <c r="F134" s="57">
        <v>200</v>
      </c>
      <c r="G134" s="58">
        <v>1048.8800000000001</v>
      </c>
    </row>
    <row r="135" spans="1:7" x14ac:dyDescent="0.25">
      <c r="A135" s="870"/>
      <c r="B135" s="870"/>
      <c r="C135" s="872"/>
      <c r="D135" s="872"/>
      <c r="E135" s="57">
        <v>250</v>
      </c>
      <c r="F135" s="57">
        <v>216</v>
      </c>
      <c r="G135" s="58">
        <v>608.88</v>
      </c>
    </row>
    <row r="136" spans="1:7" x14ac:dyDescent="0.25">
      <c r="A136" s="870"/>
      <c r="B136" s="870"/>
      <c r="C136" s="872"/>
      <c r="D136" s="872"/>
      <c r="E136" s="57">
        <v>290</v>
      </c>
      <c r="F136" s="57">
        <v>250</v>
      </c>
      <c r="G136" s="58">
        <v>1108.08</v>
      </c>
    </row>
    <row r="137" spans="1:7" x14ac:dyDescent="0.25">
      <c r="A137" s="870"/>
      <c r="B137" s="870"/>
      <c r="C137" s="872"/>
      <c r="D137" s="872"/>
      <c r="E137" s="57">
        <v>315</v>
      </c>
      <c r="F137" s="57">
        <v>271</v>
      </c>
      <c r="G137" s="58">
        <v>1088.8800000000001</v>
      </c>
    </row>
    <row r="138" spans="1:7" x14ac:dyDescent="0.25">
      <c r="A138" s="870"/>
      <c r="B138" s="870"/>
      <c r="C138" s="872"/>
      <c r="D138" s="872"/>
      <c r="E138" s="57">
        <v>340</v>
      </c>
      <c r="F138" s="57">
        <v>300</v>
      </c>
      <c r="G138" s="58">
        <v>2178.88</v>
      </c>
    </row>
    <row r="139" spans="1:7" x14ac:dyDescent="0.25">
      <c r="A139" s="870"/>
      <c r="B139" s="870"/>
      <c r="C139" s="872"/>
      <c r="D139" s="872"/>
      <c r="E139" s="57">
        <v>400</v>
      </c>
      <c r="F139" s="57">
        <v>343</v>
      </c>
      <c r="G139" s="58">
        <v>2928.88</v>
      </c>
    </row>
    <row r="140" spans="1:7" x14ac:dyDescent="0.25">
      <c r="A140" s="870"/>
      <c r="B140" s="870"/>
      <c r="C140" s="872"/>
      <c r="D140" s="872"/>
      <c r="E140" s="57">
        <v>460</v>
      </c>
      <c r="F140" s="57">
        <v>400</v>
      </c>
      <c r="G140" s="58">
        <v>3628.88</v>
      </c>
    </row>
    <row r="141" spans="1:7" x14ac:dyDescent="0.25">
      <c r="A141" s="870"/>
      <c r="B141" s="870"/>
      <c r="C141" s="872"/>
      <c r="D141" s="872"/>
      <c r="E141" s="50">
        <v>500</v>
      </c>
      <c r="F141" s="50">
        <v>427</v>
      </c>
      <c r="G141" s="58">
        <v>4778.88</v>
      </c>
    </row>
    <row r="142" spans="1:7" x14ac:dyDescent="0.25">
      <c r="A142" s="870"/>
      <c r="B142" s="870"/>
      <c r="C142" s="872"/>
      <c r="D142" s="872"/>
      <c r="E142" s="57">
        <v>575</v>
      </c>
      <c r="F142" s="57">
        <v>500</v>
      </c>
      <c r="G142" s="58">
        <v>6208.88</v>
      </c>
    </row>
    <row r="143" spans="1:7" x14ac:dyDescent="0.25">
      <c r="A143" s="870"/>
      <c r="B143" s="870"/>
      <c r="C143" s="872"/>
      <c r="D143" s="872"/>
      <c r="E143" s="57">
        <v>630</v>
      </c>
      <c r="F143" s="57">
        <v>535</v>
      </c>
      <c r="G143" s="58">
        <v>6468.88</v>
      </c>
    </row>
    <row r="144" spans="1:7" x14ac:dyDescent="0.25">
      <c r="A144" s="870"/>
      <c r="B144" s="870"/>
      <c r="C144" s="872"/>
      <c r="D144" s="872"/>
      <c r="E144" s="57">
        <v>695</v>
      </c>
      <c r="F144" s="57">
        <v>600</v>
      </c>
      <c r="G144" s="58">
        <v>8989.8799999999992</v>
      </c>
    </row>
    <row r="145" spans="1:7" x14ac:dyDescent="0.25">
      <c r="A145" s="870"/>
      <c r="B145" s="870"/>
      <c r="C145" s="872"/>
      <c r="D145" s="872"/>
      <c r="E145" s="57">
        <v>800</v>
      </c>
      <c r="F145" s="57">
        <v>687</v>
      </c>
      <c r="G145" s="58">
        <v>10408.879999999999</v>
      </c>
    </row>
    <row r="146" spans="1:7" x14ac:dyDescent="0.25">
      <c r="A146" s="878"/>
      <c r="B146" s="878"/>
      <c r="C146" s="878"/>
      <c r="D146" s="878"/>
      <c r="E146" s="57">
        <v>923</v>
      </c>
      <c r="F146" s="57">
        <v>800</v>
      </c>
      <c r="G146" s="58">
        <v>14188.88</v>
      </c>
    </row>
    <row r="147" spans="1:7" x14ac:dyDescent="0.25">
      <c r="A147" s="878"/>
      <c r="B147" s="878"/>
      <c r="C147" s="878"/>
      <c r="D147" s="878"/>
      <c r="E147" s="57">
        <v>1000</v>
      </c>
      <c r="F147" s="57">
        <v>851</v>
      </c>
      <c r="G147" s="58">
        <v>15898.88</v>
      </c>
    </row>
    <row r="148" spans="1:7" x14ac:dyDescent="0.25">
      <c r="A148" s="878"/>
      <c r="B148" s="878"/>
      <c r="C148" s="878"/>
      <c r="D148" s="878"/>
      <c r="E148" s="57">
        <v>1200</v>
      </c>
      <c r="F148" s="57">
        <v>1030</v>
      </c>
      <c r="G148" s="58">
        <v>30358.880000000001</v>
      </c>
    </row>
    <row r="149" spans="1:7" ht="18" customHeight="1" x14ac:dyDescent="0.25">
      <c r="A149" s="877"/>
      <c r="B149" s="877"/>
      <c r="C149" s="872" t="s">
        <v>199</v>
      </c>
      <c r="D149" s="878"/>
      <c r="E149" s="883" t="s">
        <v>198</v>
      </c>
      <c r="F149" s="884"/>
      <c r="G149" s="58">
        <v>1652.48</v>
      </c>
    </row>
    <row r="150" spans="1:7" ht="18" customHeight="1" x14ac:dyDescent="0.25">
      <c r="A150" s="877"/>
      <c r="B150" s="877"/>
      <c r="C150" s="878"/>
      <c r="D150" s="878"/>
      <c r="E150" s="883" t="s">
        <v>197</v>
      </c>
      <c r="F150" s="884"/>
      <c r="G150" s="58">
        <v>1956.58</v>
      </c>
    </row>
    <row r="151" spans="1:7" ht="18" customHeight="1" x14ac:dyDescent="0.25">
      <c r="A151" s="877"/>
      <c r="B151" s="877"/>
      <c r="C151" s="878"/>
      <c r="D151" s="878"/>
      <c r="E151" s="883" t="s">
        <v>196</v>
      </c>
      <c r="F151" s="884"/>
      <c r="G151" s="58">
        <v>2324.08</v>
      </c>
    </row>
    <row r="152" spans="1:7" ht="18" customHeight="1" x14ac:dyDescent="0.25">
      <c r="A152" s="877"/>
      <c r="B152" s="877"/>
      <c r="C152" s="878"/>
      <c r="D152" s="878"/>
      <c r="E152" s="883" t="s">
        <v>195</v>
      </c>
      <c r="F152" s="884"/>
      <c r="G152" s="58">
        <v>2174.08</v>
      </c>
    </row>
    <row r="153" spans="1:7" ht="18" customHeight="1" x14ac:dyDescent="0.25">
      <c r="A153" s="877"/>
      <c r="B153" s="877"/>
      <c r="C153" s="878"/>
      <c r="D153" s="878"/>
      <c r="E153" s="894" t="s">
        <v>194</v>
      </c>
      <c r="F153" s="878"/>
      <c r="G153" s="58">
        <v>2483.2800000000002</v>
      </c>
    </row>
    <row r="154" spans="1:7" ht="18" customHeight="1" x14ac:dyDescent="0.25">
      <c r="A154" s="877"/>
      <c r="B154" s="877"/>
      <c r="C154" s="878"/>
      <c r="D154" s="878"/>
      <c r="E154" s="883" t="s">
        <v>193</v>
      </c>
      <c r="F154" s="884"/>
      <c r="G154" s="58">
        <v>3337.78</v>
      </c>
    </row>
    <row r="155" spans="1:7" ht="18" customHeight="1" x14ac:dyDescent="0.25">
      <c r="A155" s="877"/>
      <c r="B155" s="877"/>
      <c r="C155" s="878"/>
      <c r="D155" s="878"/>
      <c r="E155" s="883" t="s">
        <v>192</v>
      </c>
      <c r="F155" s="884"/>
      <c r="G155" s="58">
        <v>5351.88</v>
      </c>
    </row>
    <row r="156" spans="1:7" ht="18" customHeight="1" x14ac:dyDescent="0.25">
      <c r="A156" s="877"/>
      <c r="B156" s="877"/>
      <c r="C156" s="878"/>
      <c r="D156" s="878"/>
      <c r="E156" s="883" t="s">
        <v>191</v>
      </c>
      <c r="F156" s="884"/>
      <c r="G156" s="58">
        <v>8041.48</v>
      </c>
    </row>
    <row r="157" spans="1:7" ht="18" customHeight="1" x14ac:dyDescent="0.25">
      <c r="A157" s="877"/>
      <c r="B157" s="877"/>
      <c r="C157" s="878"/>
      <c r="D157" s="878"/>
      <c r="E157" s="883" t="s">
        <v>190</v>
      </c>
      <c r="F157" s="884"/>
      <c r="G157" s="58">
        <v>10856.98</v>
      </c>
    </row>
    <row r="158" spans="1:7" ht="18" customHeight="1" x14ac:dyDescent="0.25">
      <c r="A158" s="877"/>
      <c r="B158" s="877"/>
      <c r="C158" s="878"/>
      <c r="D158" s="878"/>
      <c r="E158" s="883" t="s">
        <v>189</v>
      </c>
      <c r="F158" s="884"/>
      <c r="G158" s="58">
        <v>16902.98</v>
      </c>
    </row>
    <row r="159" spans="1:7" ht="18" customHeight="1" x14ac:dyDescent="0.25">
      <c r="A159" s="877"/>
      <c r="B159" s="877"/>
      <c r="C159" s="878"/>
      <c r="D159" s="878"/>
      <c r="E159" s="883" t="s">
        <v>188</v>
      </c>
      <c r="F159" s="884"/>
      <c r="G159" s="58">
        <v>29631.279999999999</v>
      </c>
    </row>
    <row r="160" spans="1:7" x14ac:dyDescent="0.25">
      <c r="A160" s="878"/>
      <c r="B160" s="878"/>
      <c r="C160" s="872" t="s">
        <v>187</v>
      </c>
      <c r="D160" s="878"/>
      <c r="E160" s="59">
        <v>110</v>
      </c>
      <c r="F160" s="59">
        <v>94</v>
      </c>
      <c r="G160" s="58">
        <v>234.88</v>
      </c>
    </row>
    <row r="161" spans="1:8" x14ac:dyDescent="0.25">
      <c r="A161" s="878"/>
      <c r="B161" s="878"/>
      <c r="C161" s="872"/>
      <c r="D161" s="878"/>
      <c r="E161" s="59">
        <v>133</v>
      </c>
      <c r="F161" s="59">
        <v>110</v>
      </c>
      <c r="G161" s="58">
        <v>278.88</v>
      </c>
    </row>
    <row r="162" spans="1:8" x14ac:dyDescent="0.25">
      <c r="A162" s="878"/>
      <c r="B162" s="878"/>
      <c r="C162" s="878"/>
      <c r="D162" s="878"/>
      <c r="E162" s="59">
        <v>160</v>
      </c>
      <c r="F162" s="59">
        <v>136</v>
      </c>
      <c r="G162" s="58">
        <v>403.88</v>
      </c>
    </row>
    <row r="163" spans="1:8" x14ac:dyDescent="0.25">
      <c r="A163" s="878"/>
      <c r="B163" s="878"/>
      <c r="C163" s="878"/>
      <c r="D163" s="878"/>
      <c r="E163" s="59">
        <v>190</v>
      </c>
      <c r="F163" s="59">
        <v>160</v>
      </c>
      <c r="G163" s="58">
        <v>428.88</v>
      </c>
    </row>
    <row r="164" spans="1:8" x14ac:dyDescent="0.25">
      <c r="A164" s="878"/>
      <c r="B164" s="878"/>
      <c r="C164" s="878"/>
      <c r="D164" s="878"/>
      <c r="E164" s="59">
        <v>200</v>
      </c>
      <c r="F164" s="59">
        <v>171</v>
      </c>
      <c r="G164" s="58">
        <v>560.88</v>
      </c>
    </row>
    <row r="165" spans="1:8" x14ac:dyDescent="0.25">
      <c r="A165" s="878"/>
      <c r="B165" s="878"/>
      <c r="C165" s="878"/>
      <c r="D165" s="878"/>
      <c r="E165" s="59">
        <v>230</v>
      </c>
      <c r="F165" s="59">
        <v>200</v>
      </c>
      <c r="G165" s="58">
        <v>698.88</v>
      </c>
    </row>
    <row r="166" spans="1:8" x14ac:dyDescent="0.25">
      <c r="A166" s="878"/>
      <c r="B166" s="878"/>
      <c r="C166" s="878"/>
      <c r="D166" s="878"/>
      <c r="E166" s="59">
        <v>250</v>
      </c>
      <c r="F166" s="59">
        <v>216</v>
      </c>
      <c r="G166" s="58">
        <v>1011.88</v>
      </c>
    </row>
    <row r="167" spans="1:8" x14ac:dyDescent="0.25">
      <c r="A167" s="878"/>
      <c r="B167" s="878"/>
      <c r="C167" s="878"/>
      <c r="D167" s="878"/>
      <c r="E167" s="59">
        <v>290</v>
      </c>
      <c r="F167" s="59">
        <v>250</v>
      </c>
      <c r="G167" s="58">
        <v>1448.88</v>
      </c>
    </row>
    <row r="168" spans="1:8" x14ac:dyDescent="0.25">
      <c r="A168" s="878"/>
      <c r="B168" s="878"/>
      <c r="C168" s="878"/>
      <c r="D168" s="878"/>
      <c r="E168" s="59">
        <v>315</v>
      </c>
      <c r="F168" s="59">
        <v>271</v>
      </c>
      <c r="G168" s="58">
        <v>1462.88</v>
      </c>
    </row>
    <row r="169" spans="1:8" x14ac:dyDescent="0.25">
      <c r="A169" s="878"/>
      <c r="B169" s="878"/>
      <c r="C169" s="878"/>
      <c r="D169" s="878"/>
      <c r="E169" s="59">
        <v>340</v>
      </c>
      <c r="F169" s="59">
        <v>300</v>
      </c>
      <c r="G169" s="58">
        <v>1548.88</v>
      </c>
    </row>
    <row r="170" spans="1:8" x14ac:dyDescent="0.25">
      <c r="A170" s="878"/>
      <c r="B170" s="878"/>
      <c r="C170" s="878"/>
      <c r="D170" s="878"/>
      <c r="E170" s="59">
        <v>400</v>
      </c>
      <c r="F170" s="59">
        <v>343</v>
      </c>
      <c r="G170" s="58">
        <v>3188.88</v>
      </c>
    </row>
    <row r="171" spans="1:8" ht="15" customHeight="1" x14ac:dyDescent="0.25">
      <c r="A171" s="878"/>
      <c r="B171" s="878"/>
      <c r="C171" s="878"/>
      <c r="D171" s="878"/>
      <c r="E171" s="59">
        <v>460</v>
      </c>
      <c r="F171" s="59">
        <v>400</v>
      </c>
      <c r="G171" s="58">
        <v>2988.48</v>
      </c>
    </row>
    <row r="172" spans="1:8" x14ac:dyDescent="0.25">
      <c r="A172" s="878"/>
      <c r="B172" s="878"/>
      <c r="C172" s="878"/>
      <c r="D172" s="878"/>
      <c r="E172" s="59">
        <v>500</v>
      </c>
      <c r="F172" s="59">
        <v>427</v>
      </c>
      <c r="G172" s="58">
        <v>4068.48</v>
      </c>
    </row>
    <row r="173" spans="1:8" x14ac:dyDescent="0.25">
      <c r="A173" s="878"/>
      <c r="B173" s="878"/>
      <c r="C173" s="878"/>
      <c r="D173" s="878"/>
      <c r="E173" s="59">
        <v>575</v>
      </c>
      <c r="F173" s="59">
        <v>500</v>
      </c>
      <c r="G173" s="58">
        <v>5408.88</v>
      </c>
    </row>
    <row r="174" spans="1:8" x14ac:dyDescent="0.25">
      <c r="A174" s="878"/>
      <c r="B174" s="878"/>
      <c r="C174" s="878"/>
      <c r="D174" s="878"/>
      <c r="E174" s="59">
        <v>630</v>
      </c>
      <c r="F174" s="59">
        <v>535</v>
      </c>
      <c r="G174" s="58">
        <v>5688.88</v>
      </c>
    </row>
    <row r="175" spans="1:8" x14ac:dyDescent="0.25">
      <c r="A175" s="878"/>
      <c r="B175" s="878"/>
      <c r="C175" s="878"/>
      <c r="D175" s="878"/>
      <c r="E175" s="59">
        <v>695</v>
      </c>
      <c r="F175" s="59">
        <v>600</v>
      </c>
      <c r="G175" s="58">
        <v>8448.8799999999992</v>
      </c>
    </row>
    <row r="176" spans="1:8" x14ac:dyDescent="0.25">
      <c r="A176" s="870"/>
      <c r="B176" s="870"/>
      <c r="C176" s="882" t="s">
        <v>186</v>
      </c>
      <c r="D176" s="882"/>
      <c r="E176" s="57">
        <v>110</v>
      </c>
      <c r="F176" s="57">
        <v>94</v>
      </c>
      <c r="G176" s="48">
        <v>144.88</v>
      </c>
      <c r="H176" s="43"/>
    </row>
    <row r="177" spans="1:8" x14ac:dyDescent="0.25">
      <c r="A177" s="870"/>
      <c r="B177" s="870"/>
      <c r="C177" s="882"/>
      <c r="D177" s="882"/>
      <c r="E177" s="57">
        <v>133</v>
      </c>
      <c r="F177" s="57">
        <v>110</v>
      </c>
      <c r="G177" s="48">
        <v>188.88</v>
      </c>
      <c r="H177" s="43"/>
    </row>
    <row r="178" spans="1:8" x14ac:dyDescent="0.25">
      <c r="A178" s="870"/>
      <c r="B178" s="870"/>
      <c r="C178" s="882"/>
      <c r="D178" s="882"/>
      <c r="E178" s="57">
        <v>160</v>
      </c>
      <c r="F178" s="57">
        <v>136</v>
      </c>
      <c r="G178" s="48">
        <v>276.88</v>
      </c>
      <c r="H178" s="43"/>
    </row>
    <row r="179" spans="1:8" x14ac:dyDescent="0.25">
      <c r="A179" s="870"/>
      <c r="B179" s="870"/>
      <c r="C179" s="882"/>
      <c r="D179" s="882"/>
      <c r="E179" s="57">
        <v>190</v>
      </c>
      <c r="F179" s="57">
        <v>160</v>
      </c>
      <c r="G179" s="48">
        <v>478.48</v>
      </c>
      <c r="H179" s="43"/>
    </row>
    <row r="180" spans="1:8" x14ac:dyDescent="0.25">
      <c r="A180" s="870"/>
      <c r="B180" s="870"/>
      <c r="C180" s="882"/>
      <c r="D180" s="882"/>
      <c r="E180" s="57">
        <v>200</v>
      </c>
      <c r="F180" s="57">
        <v>171</v>
      </c>
      <c r="G180" s="48">
        <v>368.88</v>
      </c>
      <c r="H180" s="43"/>
    </row>
    <row r="181" spans="1:8" x14ac:dyDescent="0.25">
      <c r="A181" s="870"/>
      <c r="B181" s="870"/>
      <c r="C181" s="882"/>
      <c r="D181" s="882"/>
      <c r="E181" s="57">
        <v>250</v>
      </c>
      <c r="F181" s="57">
        <v>216</v>
      </c>
      <c r="G181" s="48">
        <v>548.88</v>
      </c>
      <c r="H181" s="43"/>
    </row>
    <row r="182" spans="1:8" x14ac:dyDescent="0.25">
      <c r="A182" s="870"/>
      <c r="B182" s="870"/>
      <c r="C182" s="882"/>
      <c r="D182" s="882"/>
      <c r="E182" s="57">
        <v>290</v>
      </c>
      <c r="F182" s="57">
        <v>250</v>
      </c>
      <c r="G182" s="48">
        <v>958.68</v>
      </c>
      <c r="H182" s="43"/>
    </row>
    <row r="183" spans="1:8" x14ac:dyDescent="0.25">
      <c r="A183" s="870"/>
      <c r="B183" s="870"/>
      <c r="C183" s="882"/>
      <c r="D183" s="882"/>
      <c r="E183" s="57">
        <v>315</v>
      </c>
      <c r="F183" s="57">
        <v>271</v>
      </c>
      <c r="G183" s="48">
        <v>948.88</v>
      </c>
      <c r="H183" s="43"/>
    </row>
    <row r="184" spans="1:8" x14ac:dyDescent="0.25">
      <c r="A184" s="870"/>
      <c r="B184" s="870"/>
      <c r="C184" s="882"/>
      <c r="D184" s="882"/>
      <c r="E184" s="57">
        <v>340</v>
      </c>
      <c r="F184" s="57">
        <v>300</v>
      </c>
      <c r="G184" s="48">
        <v>1458.88</v>
      </c>
      <c r="H184" s="43"/>
    </row>
    <row r="185" spans="1:8" x14ac:dyDescent="0.25">
      <c r="A185" s="870"/>
      <c r="B185" s="870"/>
      <c r="C185" s="882"/>
      <c r="D185" s="882"/>
      <c r="E185" s="57">
        <v>400</v>
      </c>
      <c r="F185" s="57">
        <v>343</v>
      </c>
      <c r="G185" s="48">
        <v>2158.88</v>
      </c>
      <c r="H185" s="43"/>
    </row>
    <row r="186" spans="1:8" x14ac:dyDescent="0.25">
      <c r="A186" s="870"/>
      <c r="B186" s="870"/>
      <c r="C186" s="882"/>
      <c r="D186" s="882"/>
      <c r="E186" s="57">
        <v>460</v>
      </c>
      <c r="F186" s="57">
        <v>400</v>
      </c>
      <c r="G186" s="48">
        <v>2408.88</v>
      </c>
      <c r="H186" s="43"/>
    </row>
    <row r="187" spans="1:8" x14ac:dyDescent="0.25">
      <c r="A187" s="870"/>
      <c r="B187" s="870"/>
      <c r="C187" s="882"/>
      <c r="D187" s="882"/>
      <c r="E187" s="57">
        <v>500</v>
      </c>
      <c r="F187" s="57">
        <v>427</v>
      </c>
      <c r="G187" s="48">
        <v>3248.88</v>
      </c>
      <c r="H187" s="43"/>
    </row>
    <row r="188" spans="1:8" x14ac:dyDescent="0.25">
      <c r="A188" s="870"/>
      <c r="B188" s="870"/>
      <c r="C188" s="882"/>
      <c r="D188" s="882"/>
      <c r="E188" s="57">
        <v>575</v>
      </c>
      <c r="F188" s="57">
        <v>500</v>
      </c>
      <c r="G188" s="48">
        <v>3458.28</v>
      </c>
      <c r="H188" s="43"/>
    </row>
    <row r="189" spans="1:8" x14ac:dyDescent="0.25">
      <c r="A189" s="870"/>
      <c r="B189" s="870"/>
      <c r="C189" s="882"/>
      <c r="D189" s="882"/>
      <c r="E189" s="57">
        <v>630</v>
      </c>
      <c r="F189" s="57">
        <v>535</v>
      </c>
      <c r="G189" s="48">
        <v>3488.88</v>
      </c>
      <c r="H189" s="43"/>
    </row>
    <row r="190" spans="1:8" x14ac:dyDescent="0.25">
      <c r="A190" s="870"/>
      <c r="B190" s="870"/>
      <c r="C190" s="882"/>
      <c r="D190" s="882"/>
      <c r="E190" s="57">
        <v>695</v>
      </c>
      <c r="F190" s="57">
        <v>600</v>
      </c>
      <c r="G190" s="48">
        <v>6418.78</v>
      </c>
      <c r="H190" s="43"/>
    </row>
    <row r="191" spans="1:8" x14ac:dyDescent="0.25">
      <c r="A191" s="870"/>
      <c r="B191" s="870"/>
      <c r="C191" s="882"/>
      <c r="D191" s="882"/>
      <c r="E191" s="57">
        <v>800</v>
      </c>
      <c r="F191" s="57">
        <v>687</v>
      </c>
      <c r="G191" s="48">
        <v>6708.88</v>
      </c>
      <c r="H191" s="43"/>
    </row>
    <row r="192" spans="1:8" x14ac:dyDescent="0.25">
      <c r="A192" s="870"/>
      <c r="B192" s="870"/>
      <c r="C192" s="882"/>
      <c r="D192" s="882"/>
      <c r="E192" s="57">
        <v>923</v>
      </c>
      <c r="F192" s="57">
        <v>800</v>
      </c>
      <c r="G192" s="48">
        <v>11008.88</v>
      </c>
      <c r="H192" s="43"/>
    </row>
    <row r="193" spans="1:9" ht="16.5" customHeight="1" x14ac:dyDescent="0.25">
      <c r="A193" s="873" t="s">
        <v>185</v>
      </c>
      <c r="B193" s="873"/>
      <c r="C193" s="873"/>
      <c r="D193" s="873"/>
      <c r="E193" s="873"/>
      <c r="F193" s="873"/>
      <c r="G193" s="873"/>
      <c r="H193" s="43"/>
    </row>
    <row r="194" spans="1:9" ht="15" customHeight="1" x14ac:dyDescent="0.25">
      <c r="A194" s="886"/>
      <c r="B194" s="886"/>
      <c r="C194" s="887" t="s">
        <v>184</v>
      </c>
      <c r="D194" s="887"/>
      <c r="E194" s="885"/>
      <c r="F194" s="49" t="s">
        <v>183</v>
      </c>
      <c r="G194" s="53">
        <v>26.48</v>
      </c>
      <c r="H194" s="43"/>
      <c r="I194" s="45"/>
    </row>
    <row r="195" spans="1:9" x14ac:dyDescent="0.25">
      <c r="A195" s="886"/>
      <c r="B195" s="886"/>
      <c r="C195" s="887"/>
      <c r="D195" s="887"/>
      <c r="E195" s="885"/>
      <c r="F195" s="49" t="s">
        <v>182</v>
      </c>
      <c r="G195" s="53">
        <v>56.28</v>
      </c>
      <c r="H195" s="44"/>
      <c r="I195" s="45"/>
    </row>
    <row r="196" spans="1:9" x14ac:dyDescent="0.25">
      <c r="A196" s="886"/>
      <c r="B196" s="886"/>
      <c r="C196" s="887"/>
      <c r="D196" s="887"/>
      <c r="E196" s="885"/>
      <c r="F196" s="49" t="s">
        <v>181</v>
      </c>
      <c r="G196" s="53">
        <v>40.479999999999997</v>
      </c>
      <c r="H196" s="44"/>
      <c r="I196" s="45"/>
    </row>
    <row r="197" spans="1:9" x14ac:dyDescent="0.25">
      <c r="A197" s="886"/>
      <c r="B197" s="886"/>
      <c r="C197" s="887"/>
      <c r="D197" s="887"/>
      <c r="E197" s="885"/>
      <c r="F197" s="49" t="s">
        <v>180</v>
      </c>
      <c r="G197" s="53">
        <v>52.98</v>
      </c>
      <c r="H197" s="44"/>
      <c r="I197" s="45"/>
    </row>
    <row r="198" spans="1:9" x14ac:dyDescent="0.25">
      <c r="A198" s="886"/>
      <c r="B198" s="886"/>
      <c r="C198" s="887"/>
      <c r="D198" s="887"/>
      <c r="E198" s="885"/>
      <c r="F198" s="49" t="s">
        <v>179</v>
      </c>
      <c r="G198" s="53">
        <v>75.48</v>
      </c>
      <c r="H198" s="44"/>
      <c r="I198" s="45"/>
    </row>
    <row r="199" spans="1:9" x14ac:dyDescent="0.25">
      <c r="A199" s="886"/>
      <c r="B199" s="886"/>
      <c r="C199" s="887"/>
      <c r="D199" s="887"/>
      <c r="E199" s="885"/>
      <c r="F199" s="49" t="s">
        <v>178</v>
      </c>
      <c r="G199" s="53">
        <v>92.18</v>
      </c>
      <c r="H199" s="44"/>
      <c r="I199" s="45"/>
    </row>
    <row r="200" spans="1:9" x14ac:dyDescent="0.25">
      <c r="A200" s="886"/>
      <c r="B200" s="886"/>
      <c r="C200" s="887"/>
      <c r="D200" s="887"/>
      <c r="E200" s="885"/>
      <c r="F200" s="49" t="s">
        <v>177</v>
      </c>
      <c r="G200" s="53">
        <v>189.18</v>
      </c>
      <c r="H200" s="44"/>
      <c r="I200" s="45"/>
    </row>
    <row r="201" spans="1:9" x14ac:dyDescent="0.25">
      <c r="A201" s="886"/>
      <c r="B201" s="886"/>
      <c r="C201" s="887"/>
      <c r="D201" s="887"/>
      <c r="E201" s="885"/>
      <c r="F201" s="49" t="s">
        <v>176</v>
      </c>
      <c r="G201" s="53">
        <v>89.08</v>
      </c>
      <c r="H201" s="44"/>
      <c r="I201" s="45"/>
    </row>
    <row r="202" spans="1:9" x14ac:dyDescent="0.25">
      <c r="A202" s="886"/>
      <c r="B202" s="886"/>
      <c r="C202" s="887"/>
      <c r="D202" s="887"/>
      <c r="E202" s="885"/>
      <c r="F202" s="49" t="s">
        <v>175</v>
      </c>
      <c r="G202" s="53">
        <v>146.97999999999999</v>
      </c>
      <c r="H202" s="44"/>
      <c r="I202" s="45"/>
    </row>
    <row r="203" spans="1:9" x14ac:dyDescent="0.25">
      <c r="A203" s="886"/>
      <c r="B203" s="886"/>
      <c r="C203" s="887"/>
      <c r="D203" s="887"/>
      <c r="E203" s="885"/>
      <c r="F203" s="49" t="s">
        <v>174</v>
      </c>
      <c r="G203" s="53">
        <v>166.08</v>
      </c>
      <c r="H203" s="44"/>
      <c r="I203" s="45"/>
    </row>
    <row r="204" spans="1:9" x14ac:dyDescent="0.25">
      <c r="A204" s="886"/>
      <c r="B204" s="886"/>
      <c r="C204" s="887"/>
      <c r="D204" s="887"/>
      <c r="E204" s="885"/>
      <c r="F204" s="49" t="s">
        <v>173</v>
      </c>
      <c r="G204" s="53">
        <v>260.48</v>
      </c>
      <c r="H204" s="44"/>
      <c r="I204" s="45"/>
    </row>
    <row r="205" spans="1:9" x14ac:dyDescent="0.25">
      <c r="A205" s="886"/>
      <c r="B205" s="886"/>
      <c r="C205" s="887"/>
      <c r="D205" s="887"/>
      <c r="E205" s="885"/>
      <c r="F205" s="49" t="s">
        <v>172</v>
      </c>
      <c r="G205" s="53">
        <v>153.97999999999999</v>
      </c>
      <c r="H205" s="44"/>
      <c r="I205" s="45"/>
    </row>
    <row r="206" spans="1:9" x14ac:dyDescent="0.25">
      <c r="A206" s="886"/>
      <c r="B206" s="886"/>
      <c r="C206" s="887"/>
      <c r="D206" s="887"/>
      <c r="E206" s="885"/>
      <c r="F206" s="49" t="s">
        <v>171</v>
      </c>
      <c r="G206" s="53">
        <v>231.08</v>
      </c>
      <c r="H206" s="44"/>
      <c r="I206" s="45"/>
    </row>
    <row r="207" spans="1:9" x14ac:dyDescent="0.25">
      <c r="A207" s="886"/>
      <c r="B207" s="886"/>
      <c r="C207" s="887"/>
      <c r="D207" s="887"/>
      <c r="E207" s="885"/>
      <c r="F207" s="49" t="s">
        <v>170</v>
      </c>
      <c r="G207" s="53">
        <v>243.08</v>
      </c>
      <c r="H207" s="44"/>
      <c r="I207" s="45"/>
    </row>
    <row r="208" spans="1:9" x14ac:dyDescent="0.25">
      <c r="A208" s="886"/>
      <c r="B208" s="886"/>
      <c r="C208" s="887"/>
      <c r="D208" s="887"/>
      <c r="E208" s="885"/>
      <c r="F208" s="49" t="s">
        <v>169</v>
      </c>
      <c r="G208" s="53">
        <v>281.88</v>
      </c>
      <c r="H208" s="44"/>
      <c r="I208" s="45"/>
    </row>
    <row r="209" spans="1:9" x14ac:dyDescent="0.25">
      <c r="A209" s="886"/>
      <c r="B209" s="886"/>
      <c r="C209" s="887"/>
      <c r="D209" s="887"/>
      <c r="E209" s="885"/>
      <c r="F209" s="49" t="s">
        <v>168</v>
      </c>
      <c r="G209" s="53">
        <v>298.58</v>
      </c>
      <c r="H209" s="44"/>
      <c r="I209" s="45"/>
    </row>
    <row r="210" spans="1:9" x14ac:dyDescent="0.25">
      <c r="A210" s="886"/>
      <c r="B210" s="886"/>
      <c r="C210" s="887"/>
      <c r="D210" s="887"/>
      <c r="E210" s="885"/>
      <c r="F210" s="49" t="s">
        <v>167</v>
      </c>
      <c r="G210" s="53">
        <v>570.78</v>
      </c>
      <c r="H210" s="44"/>
      <c r="I210" s="45"/>
    </row>
    <row r="211" spans="1:9" x14ac:dyDescent="0.25">
      <c r="A211" s="886"/>
      <c r="B211" s="886"/>
      <c r="C211" s="887"/>
      <c r="D211" s="887"/>
      <c r="E211" s="885"/>
      <c r="F211" s="49" t="s">
        <v>166</v>
      </c>
      <c r="G211" s="53">
        <v>464.28</v>
      </c>
      <c r="H211" s="44"/>
      <c r="I211" s="45"/>
    </row>
    <row r="212" spans="1:9" x14ac:dyDescent="0.25">
      <c r="A212" s="886"/>
      <c r="B212" s="886"/>
      <c r="C212" s="887"/>
      <c r="D212" s="887"/>
      <c r="E212" s="885"/>
      <c r="F212" s="56" t="s">
        <v>165</v>
      </c>
      <c r="G212" s="53">
        <v>618.58000000000004</v>
      </c>
      <c r="H212" s="52"/>
      <c r="I212" s="45"/>
    </row>
    <row r="213" spans="1:9" x14ac:dyDescent="0.25">
      <c r="A213" s="886"/>
      <c r="B213" s="886"/>
      <c r="C213" s="887"/>
      <c r="D213" s="887"/>
      <c r="E213" s="885"/>
      <c r="F213" s="49" t="s">
        <v>164</v>
      </c>
      <c r="G213" s="53">
        <v>448.58</v>
      </c>
      <c r="H213" s="44"/>
      <c r="I213" s="45"/>
    </row>
    <row r="214" spans="1:9" x14ac:dyDescent="0.25">
      <c r="A214" s="886"/>
      <c r="B214" s="886"/>
      <c r="C214" s="887"/>
      <c r="D214" s="887"/>
      <c r="E214" s="885"/>
      <c r="F214" s="56" t="s">
        <v>163</v>
      </c>
      <c r="G214" s="53">
        <v>658.78</v>
      </c>
      <c r="H214" s="52"/>
      <c r="I214" s="45"/>
    </row>
    <row r="215" spans="1:9" x14ac:dyDescent="0.25">
      <c r="A215" s="877"/>
      <c r="B215" s="877"/>
      <c r="C215" s="877"/>
      <c r="D215" s="877"/>
      <c r="E215" s="885"/>
      <c r="F215" s="56" t="s">
        <v>162</v>
      </c>
      <c r="G215" s="53">
        <v>683.68</v>
      </c>
      <c r="H215" s="52"/>
      <c r="I215" s="45"/>
    </row>
    <row r="216" spans="1:9" x14ac:dyDescent="0.25">
      <c r="A216" s="877"/>
      <c r="B216" s="877"/>
      <c r="C216" s="877"/>
      <c r="D216" s="877"/>
      <c r="E216" s="885"/>
      <c r="F216" s="56" t="s">
        <v>161</v>
      </c>
      <c r="G216" s="53">
        <v>770.88</v>
      </c>
      <c r="H216" s="52"/>
      <c r="I216" s="45"/>
    </row>
    <row r="217" spans="1:9" x14ac:dyDescent="0.25">
      <c r="A217" s="877"/>
      <c r="B217" s="877"/>
      <c r="C217" s="877"/>
      <c r="D217" s="877"/>
      <c r="E217" s="885"/>
      <c r="F217" s="56" t="s">
        <v>160</v>
      </c>
      <c r="G217" s="53">
        <v>716.48</v>
      </c>
      <c r="H217" s="52"/>
      <c r="I217" s="45"/>
    </row>
    <row r="218" spans="1:9" x14ac:dyDescent="0.25">
      <c r="A218" s="877"/>
      <c r="B218" s="877"/>
      <c r="C218" s="877"/>
      <c r="D218" s="877"/>
      <c r="E218" s="885"/>
      <c r="F218" s="56" t="s">
        <v>159</v>
      </c>
      <c r="G218" s="53">
        <v>1238.68</v>
      </c>
      <c r="H218" s="52"/>
      <c r="I218" s="45"/>
    </row>
    <row r="219" spans="1:9" x14ac:dyDescent="0.25">
      <c r="A219" s="877"/>
      <c r="B219" s="877"/>
      <c r="C219" s="877"/>
      <c r="D219" s="877"/>
      <c r="E219" s="885"/>
      <c r="F219" s="56" t="s">
        <v>158</v>
      </c>
      <c r="G219" s="53">
        <v>1298.8800000000001</v>
      </c>
      <c r="H219" s="52"/>
      <c r="I219" s="45"/>
    </row>
    <row r="220" spans="1:9" x14ac:dyDescent="0.25">
      <c r="A220" s="877"/>
      <c r="B220" s="877"/>
      <c r="C220" s="877"/>
      <c r="D220" s="877"/>
      <c r="E220" s="885"/>
      <c r="F220" s="56" t="s">
        <v>157</v>
      </c>
      <c r="G220" s="53">
        <v>1988.08</v>
      </c>
      <c r="H220" s="52"/>
      <c r="I220" s="45"/>
    </row>
    <row r="221" spans="1:9" x14ac:dyDescent="0.25">
      <c r="A221" s="877"/>
      <c r="B221" s="877"/>
      <c r="C221" s="877"/>
      <c r="D221" s="877"/>
      <c r="E221" s="885"/>
      <c r="F221" s="56" t="s">
        <v>156</v>
      </c>
      <c r="G221" s="53">
        <v>2108.88</v>
      </c>
      <c r="H221" s="52"/>
      <c r="I221" s="45"/>
    </row>
    <row r="222" spans="1:9" x14ac:dyDescent="0.25">
      <c r="A222" s="877"/>
      <c r="B222" s="877"/>
      <c r="C222" s="877"/>
      <c r="D222" s="877"/>
      <c r="E222" s="885"/>
      <c r="F222" s="56" t="s">
        <v>146</v>
      </c>
      <c r="G222" s="53">
        <v>1988.08</v>
      </c>
      <c r="H222" s="52"/>
      <c r="I222" s="45"/>
    </row>
    <row r="223" spans="1:9" x14ac:dyDescent="0.25">
      <c r="A223" s="877"/>
      <c r="B223" s="877"/>
      <c r="C223" s="877"/>
      <c r="D223" s="877"/>
      <c r="E223" s="885"/>
      <c r="F223" s="56" t="s">
        <v>155</v>
      </c>
      <c r="G223" s="53">
        <v>2008.88</v>
      </c>
      <c r="H223" s="52"/>
      <c r="I223" s="45"/>
    </row>
    <row r="224" spans="1:9" x14ac:dyDescent="0.25">
      <c r="A224" s="877"/>
      <c r="B224" s="877"/>
      <c r="C224" s="877"/>
      <c r="D224" s="877"/>
      <c r="E224" s="885"/>
      <c r="F224" s="56" t="s">
        <v>154</v>
      </c>
      <c r="G224" s="53">
        <v>2282.6799999999998</v>
      </c>
      <c r="H224" s="52"/>
      <c r="I224" s="45"/>
    </row>
    <row r="225" spans="1:9" x14ac:dyDescent="0.25">
      <c r="A225" s="877"/>
      <c r="B225" s="877"/>
      <c r="C225" s="877"/>
      <c r="D225" s="877"/>
      <c r="E225" s="885"/>
      <c r="F225" s="56" t="s">
        <v>153</v>
      </c>
      <c r="G225" s="53">
        <v>2198.88</v>
      </c>
      <c r="H225" s="52"/>
      <c r="I225" s="45"/>
    </row>
    <row r="226" spans="1:9" x14ac:dyDescent="0.25">
      <c r="A226" s="877"/>
      <c r="B226" s="877"/>
      <c r="C226" s="877"/>
      <c r="D226" s="877"/>
      <c r="E226" s="885"/>
      <c r="F226" s="55" t="s">
        <v>145</v>
      </c>
      <c r="G226" s="53">
        <v>3088.48</v>
      </c>
      <c r="H226" s="52"/>
      <c r="I226" s="45"/>
    </row>
    <row r="227" spans="1:9" x14ac:dyDescent="0.25">
      <c r="A227" s="877"/>
      <c r="B227" s="877"/>
      <c r="C227" s="877"/>
      <c r="D227" s="877"/>
      <c r="E227" s="885"/>
      <c r="F227" s="55" t="s">
        <v>152</v>
      </c>
      <c r="G227" s="53">
        <v>2998.18</v>
      </c>
      <c r="H227" s="52"/>
      <c r="I227" s="45"/>
    </row>
    <row r="228" spans="1:9" x14ac:dyDescent="0.25">
      <c r="A228" s="877"/>
      <c r="B228" s="877"/>
      <c r="C228" s="877"/>
      <c r="D228" s="877"/>
      <c r="E228" s="885"/>
      <c r="F228" s="55" t="s">
        <v>151</v>
      </c>
      <c r="G228" s="53">
        <v>4384.38</v>
      </c>
      <c r="H228" s="52"/>
      <c r="I228" s="45"/>
    </row>
    <row r="229" spans="1:9" x14ac:dyDescent="0.25">
      <c r="A229" s="877"/>
      <c r="B229" s="877"/>
      <c r="C229" s="877"/>
      <c r="D229" s="877"/>
      <c r="E229" s="885"/>
      <c r="F229" s="55" t="s">
        <v>150</v>
      </c>
      <c r="G229" s="53">
        <v>3930.18</v>
      </c>
      <c r="H229" s="52"/>
      <c r="I229" s="45"/>
    </row>
    <row r="230" spans="1:9" x14ac:dyDescent="0.25">
      <c r="A230" s="877"/>
      <c r="B230" s="877"/>
      <c r="C230" s="877"/>
      <c r="D230" s="877"/>
      <c r="E230" s="885"/>
      <c r="F230" s="54" t="s">
        <v>149</v>
      </c>
      <c r="G230" s="53">
        <v>6008.18</v>
      </c>
      <c r="H230" s="52"/>
      <c r="I230" s="45"/>
    </row>
    <row r="231" spans="1:9" x14ac:dyDescent="0.25">
      <c r="A231" s="877"/>
      <c r="B231" s="877"/>
      <c r="C231" s="877"/>
      <c r="D231" s="877"/>
      <c r="E231" s="885"/>
      <c r="F231" s="54" t="s">
        <v>144</v>
      </c>
      <c r="G231" s="53">
        <v>6480.28</v>
      </c>
      <c r="H231" s="52"/>
      <c r="I231" s="45"/>
    </row>
    <row r="232" spans="1:9" x14ac:dyDescent="0.25">
      <c r="A232" s="877"/>
      <c r="B232" s="877"/>
      <c r="C232" s="877"/>
      <c r="D232" s="877"/>
      <c r="E232" s="885"/>
      <c r="F232" s="54" t="s">
        <v>148</v>
      </c>
      <c r="G232" s="53">
        <v>10388.879999999999</v>
      </c>
      <c r="H232" s="52"/>
      <c r="I232" s="45"/>
    </row>
    <row r="233" spans="1:9" x14ac:dyDescent="0.25">
      <c r="A233" s="877"/>
      <c r="B233" s="877"/>
      <c r="C233" s="872" t="s">
        <v>147</v>
      </c>
      <c r="D233" s="878"/>
      <c r="E233" s="885"/>
      <c r="F233" s="49" t="s">
        <v>146</v>
      </c>
      <c r="G233" s="48">
        <v>2180.38</v>
      </c>
      <c r="H233" s="47"/>
      <c r="I233" s="45"/>
    </row>
    <row r="234" spans="1:9" x14ac:dyDescent="0.25">
      <c r="A234" s="877"/>
      <c r="B234" s="877"/>
      <c r="C234" s="878"/>
      <c r="D234" s="878"/>
      <c r="E234" s="885"/>
      <c r="F234" s="49" t="s">
        <v>145</v>
      </c>
      <c r="G234" s="48">
        <v>4082.48</v>
      </c>
      <c r="H234" s="47"/>
      <c r="I234" s="45"/>
    </row>
    <row r="235" spans="1:9" x14ac:dyDescent="0.25">
      <c r="A235" s="877"/>
      <c r="B235" s="877"/>
      <c r="C235" s="878"/>
      <c r="D235" s="878"/>
      <c r="E235" s="885"/>
      <c r="F235" s="49" t="s">
        <v>144</v>
      </c>
      <c r="G235" s="48">
        <v>7748.88</v>
      </c>
      <c r="H235" s="47"/>
      <c r="I235" s="45"/>
    </row>
    <row r="236" spans="1:9" ht="32.25" customHeight="1" x14ac:dyDescent="0.25">
      <c r="A236" s="877"/>
      <c r="B236" s="877"/>
      <c r="C236" s="878"/>
      <c r="D236" s="878"/>
      <c r="E236" s="885"/>
      <c r="F236" s="49" t="s">
        <v>143</v>
      </c>
      <c r="G236" s="48">
        <v>11091.28</v>
      </c>
      <c r="H236" s="47"/>
      <c r="I236" s="45"/>
    </row>
    <row r="237" spans="1:9" x14ac:dyDescent="0.25">
      <c r="H237" s="46"/>
      <c r="I237" s="45"/>
    </row>
    <row r="238" spans="1:9" x14ac:dyDescent="0.25">
      <c r="H238" s="46"/>
      <c r="I238" s="45"/>
    </row>
    <row r="239" spans="1:9" x14ac:dyDescent="0.25">
      <c r="H239" s="46"/>
      <c r="I239" s="45"/>
    </row>
    <row r="240" spans="1:9" x14ac:dyDescent="0.25">
      <c r="H240" s="44"/>
      <c r="I240" s="43"/>
    </row>
    <row r="241" spans="8:9" x14ac:dyDescent="0.25">
      <c r="H241" s="44"/>
      <c r="I241" s="43"/>
    </row>
    <row r="242" spans="8:9" x14ac:dyDescent="0.25">
      <c r="H242" s="44"/>
      <c r="I242" s="43"/>
    </row>
    <row r="243" spans="8:9" x14ac:dyDescent="0.25">
      <c r="H243" s="44"/>
      <c r="I243" s="43"/>
    </row>
  </sheetData>
  <sheetProtection algorithmName="SHA-512" hashValue="5hvt94yhNZ9rCSmi/pGpn2Qhge+EW2LuzbE1l8wec9tTfcoob0ydsfJ2aslszibdDP51g09yTS/NWiOmTfWmlA==" saltValue="GGuNA+d5FMIrRB5yKhb9bg==" spinCount="100000" sheet="1" objects="1" scenarios="1"/>
  <mergeCells count="56">
    <mergeCell ref="E149:F149"/>
    <mergeCell ref="E158:F158"/>
    <mergeCell ref="E153:F153"/>
    <mergeCell ref="E152:F152"/>
    <mergeCell ref="E151:F151"/>
    <mergeCell ref="E150:F150"/>
    <mergeCell ref="E154:F154"/>
    <mergeCell ref="E155:F155"/>
    <mergeCell ref="E156:F156"/>
    <mergeCell ref="E157:F157"/>
    <mergeCell ref="A1:B1"/>
    <mergeCell ref="C1:G1"/>
    <mergeCell ref="A2:G2"/>
    <mergeCell ref="C3:D5"/>
    <mergeCell ref="E3:E5"/>
    <mergeCell ref="F3:F5"/>
    <mergeCell ref="A3:B5"/>
    <mergeCell ref="G3:G5"/>
    <mergeCell ref="A176:B192"/>
    <mergeCell ref="C176:D192"/>
    <mergeCell ref="E159:F159"/>
    <mergeCell ref="E194:E232"/>
    <mergeCell ref="E233:E236"/>
    <mergeCell ref="C233:D236"/>
    <mergeCell ref="A233:B236"/>
    <mergeCell ref="A194:B232"/>
    <mergeCell ref="C194:D232"/>
    <mergeCell ref="A193:G193"/>
    <mergeCell ref="C129:D148"/>
    <mergeCell ref="A129:B148"/>
    <mergeCell ref="A160:B175"/>
    <mergeCell ref="C160:D175"/>
    <mergeCell ref="A149:B159"/>
    <mergeCell ref="C149:D159"/>
    <mergeCell ref="A44:G44"/>
    <mergeCell ref="C45:D56"/>
    <mergeCell ref="A43:G43"/>
    <mergeCell ref="A6:G6"/>
    <mergeCell ref="C23:D42"/>
    <mergeCell ref="A23:B42"/>
    <mergeCell ref="A7:G7"/>
    <mergeCell ref="A8:B22"/>
    <mergeCell ref="C8:D22"/>
    <mergeCell ref="A45:B56"/>
    <mergeCell ref="A57:B68"/>
    <mergeCell ref="C57:D68"/>
    <mergeCell ref="A69:B80"/>
    <mergeCell ref="C69:D80"/>
    <mergeCell ref="A81:B92"/>
    <mergeCell ref="C81:D92"/>
    <mergeCell ref="A93:B104"/>
    <mergeCell ref="C93:D104"/>
    <mergeCell ref="A105:B116"/>
    <mergeCell ref="C105:D116"/>
    <mergeCell ref="A117:B128"/>
    <mergeCell ref="C117:D128"/>
  </mergeCells>
  <pageMargins left="0.7" right="0.7" top="0.75" bottom="0.75" header="0.3" footer="0.3"/>
  <pageSetup paperSize="9" scale="57" orientation="portrait" r:id="rId1"/>
  <rowBreaks count="3" manualBreakCount="3">
    <brk id="43" max="6" man="1"/>
    <brk id="116" max="6" man="1"/>
    <brk id="192" max="6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6454-4031-47B1-A006-D09071E50FD2}">
  <sheetPr>
    <tabColor rgb="FFCC66FF"/>
  </sheetPr>
  <dimension ref="A1:L239"/>
  <sheetViews>
    <sheetView view="pageBreakPreview" zoomScale="85" zoomScaleNormal="100" zoomScaleSheetLayoutView="85" workbookViewId="0">
      <pane xSplit="9" ySplit="3" topLeftCell="J4" activePane="bottomRight" state="frozen"/>
      <selection activeCell="C1" sqref="C1:G1"/>
      <selection pane="topRight" activeCell="C1" sqref="C1:G1"/>
      <selection pane="bottomLeft" activeCell="C1" sqref="C1:G1"/>
      <selection pane="bottomRight" activeCell="M5" sqref="M5"/>
    </sheetView>
  </sheetViews>
  <sheetFormatPr defaultRowHeight="15.75" x14ac:dyDescent="0.25"/>
  <cols>
    <col min="1" max="1" width="20.42578125" style="65" customWidth="1"/>
    <col min="2" max="2" width="25.85546875" style="65" customWidth="1"/>
    <col min="3" max="3" width="13.7109375" style="65" customWidth="1"/>
    <col min="4" max="4" width="13.42578125" style="65" customWidth="1"/>
    <col min="5" max="5" width="10.85546875" style="65" customWidth="1"/>
    <col min="6" max="6" width="15.28515625" style="65" customWidth="1"/>
    <col min="7" max="7" width="13.7109375" style="65" customWidth="1"/>
    <col min="8" max="8" width="15" style="65" customWidth="1"/>
    <col min="9" max="9" width="18.28515625" style="65" customWidth="1"/>
    <col min="10" max="16384" width="9.140625" style="65"/>
  </cols>
  <sheetData>
    <row r="1" spans="1:12" ht="113.25" customHeight="1" x14ac:dyDescent="0.25">
      <c r="A1" s="870"/>
      <c r="B1" s="870"/>
      <c r="C1" s="888" t="s">
        <v>222</v>
      </c>
      <c r="D1" s="897"/>
      <c r="E1" s="897"/>
      <c r="F1" s="897"/>
      <c r="G1" s="897"/>
      <c r="H1" s="897"/>
      <c r="I1" s="897"/>
    </row>
    <row r="2" spans="1:12" ht="44.25" customHeight="1" x14ac:dyDescent="0.25">
      <c r="A2" s="899" t="s">
        <v>258</v>
      </c>
      <c r="B2" s="899"/>
      <c r="C2" s="899"/>
      <c r="D2" s="899"/>
      <c r="E2" s="899"/>
      <c r="F2" s="899"/>
      <c r="G2" s="899"/>
      <c r="H2" s="899"/>
      <c r="I2" s="899"/>
    </row>
    <row r="3" spans="1:12" ht="48.75" customHeight="1" x14ac:dyDescent="0.25">
      <c r="A3" s="891" t="s">
        <v>220</v>
      </c>
      <c r="B3" s="891"/>
      <c r="C3" s="891" t="s">
        <v>27</v>
      </c>
      <c r="D3" s="891"/>
      <c r="E3" s="891"/>
      <c r="F3" s="64" t="s">
        <v>219</v>
      </c>
      <c r="G3" s="891" t="s">
        <v>218</v>
      </c>
      <c r="H3" s="902"/>
      <c r="I3" s="64" t="s">
        <v>217</v>
      </c>
      <c r="L3" s="73"/>
    </row>
    <row r="4" spans="1:12" ht="18.75" x14ac:dyDescent="0.25">
      <c r="A4" s="873" t="s">
        <v>257</v>
      </c>
      <c r="B4" s="873"/>
      <c r="C4" s="873"/>
      <c r="D4" s="873"/>
      <c r="E4" s="873"/>
      <c r="F4" s="873"/>
      <c r="G4" s="873"/>
      <c r="H4" s="873"/>
      <c r="I4" s="873"/>
    </row>
    <row r="5" spans="1:12" ht="153.75" customHeight="1" x14ac:dyDescent="0.25">
      <c r="A5" s="900"/>
      <c r="B5" s="901"/>
      <c r="C5" s="901"/>
      <c r="D5" s="901"/>
      <c r="E5" s="901"/>
      <c r="F5" s="901"/>
      <c r="G5" s="901"/>
      <c r="H5" s="901"/>
      <c r="I5" s="901"/>
    </row>
    <row r="6" spans="1:12" ht="21" customHeight="1" x14ac:dyDescent="0.25">
      <c r="A6" s="903"/>
      <c r="B6" s="903"/>
      <c r="C6" s="872" t="s">
        <v>256</v>
      </c>
      <c r="D6" s="878"/>
      <c r="E6" s="878"/>
      <c r="F6" s="59" t="s">
        <v>252</v>
      </c>
      <c r="G6" s="895">
        <v>94</v>
      </c>
      <c r="H6" s="895"/>
      <c r="I6" s="48">
        <v>378.88</v>
      </c>
    </row>
    <row r="7" spans="1:12" ht="21" customHeight="1" x14ac:dyDescent="0.25">
      <c r="A7" s="903"/>
      <c r="B7" s="903"/>
      <c r="C7" s="878"/>
      <c r="D7" s="878"/>
      <c r="E7" s="878"/>
      <c r="F7" s="59" t="s">
        <v>251</v>
      </c>
      <c r="G7" s="895">
        <v>110</v>
      </c>
      <c r="H7" s="895"/>
      <c r="I7" s="48">
        <v>438.58</v>
      </c>
    </row>
    <row r="8" spans="1:12" ht="21" customHeight="1" x14ac:dyDescent="0.25">
      <c r="A8" s="903"/>
      <c r="B8" s="903"/>
      <c r="C8" s="878"/>
      <c r="D8" s="878"/>
      <c r="E8" s="878"/>
      <c r="F8" s="59" t="s">
        <v>250</v>
      </c>
      <c r="G8" s="895">
        <v>136</v>
      </c>
      <c r="H8" s="895"/>
      <c r="I8" s="48">
        <v>588.38</v>
      </c>
    </row>
    <row r="9" spans="1:12" ht="21" customHeight="1" x14ac:dyDescent="0.25">
      <c r="A9" s="903"/>
      <c r="B9" s="903"/>
      <c r="C9" s="878"/>
      <c r="D9" s="878"/>
      <c r="E9" s="878"/>
      <c r="F9" s="59" t="s">
        <v>249</v>
      </c>
      <c r="G9" s="895">
        <v>160</v>
      </c>
      <c r="H9" s="895"/>
      <c r="I9" s="48">
        <v>768.48</v>
      </c>
    </row>
    <row r="10" spans="1:12" ht="18" customHeight="1" x14ac:dyDescent="0.25">
      <c r="A10" s="903"/>
      <c r="B10" s="903"/>
      <c r="C10" s="878"/>
      <c r="D10" s="878"/>
      <c r="E10" s="878"/>
      <c r="F10" s="59" t="s">
        <v>255</v>
      </c>
      <c r="G10" s="895">
        <v>171</v>
      </c>
      <c r="H10" s="895"/>
      <c r="I10" s="48">
        <v>948.18</v>
      </c>
    </row>
    <row r="11" spans="1:12" ht="18" customHeight="1" x14ac:dyDescent="0.25">
      <c r="A11" s="903"/>
      <c r="B11" s="903"/>
      <c r="C11" s="878"/>
      <c r="D11" s="878"/>
      <c r="E11" s="878"/>
      <c r="F11" s="59">
        <v>230</v>
      </c>
      <c r="G11" s="895">
        <v>200</v>
      </c>
      <c r="H11" s="895"/>
      <c r="I11" s="48">
        <v>1088.68</v>
      </c>
    </row>
    <row r="12" spans="1:12" ht="15.75" customHeight="1" x14ac:dyDescent="0.25">
      <c r="A12" s="903"/>
      <c r="B12" s="903"/>
      <c r="C12" s="878"/>
      <c r="D12" s="878"/>
      <c r="E12" s="878"/>
      <c r="F12" s="59">
        <v>250</v>
      </c>
      <c r="G12" s="895">
        <v>216</v>
      </c>
      <c r="H12" s="895"/>
      <c r="I12" s="48">
        <v>1308.08</v>
      </c>
    </row>
    <row r="13" spans="1:12" x14ac:dyDescent="0.25">
      <c r="A13" s="903"/>
      <c r="B13" s="903"/>
      <c r="C13" s="878"/>
      <c r="D13" s="878"/>
      <c r="E13" s="878"/>
      <c r="F13" s="59">
        <v>290</v>
      </c>
      <c r="G13" s="895">
        <v>250</v>
      </c>
      <c r="H13" s="895"/>
      <c r="I13" s="48">
        <v>1588.85</v>
      </c>
    </row>
    <row r="14" spans="1:12" x14ac:dyDescent="0.25">
      <c r="A14" s="903"/>
      <c r="B14" s="903"/>
      <c r="C14" s="878"/>
      <c r="D14" s="878"/>
      <c r="E14" s="878"/>
      <c r="F14" s="59">
        <v>315</v>
      </c>
      <c r="G14" s="895">
        <v>271</v>
      </c>
      <c r="H14" s="895"/>
      <c r="I14" s="48">
        <v>2118.08</v>
      </c>
    </row>
    <row r="15" spans="1:12" x14ac:dyDescent="0.25">
      <c r="A15" s="903"/>
      <c r="B15" s="903"/>
      <c r="C15" s="878"/>
      <c r="D15" s="878"/>
      <c r="E15" s="878"/>
      <c r="F15" s="59">
        <v>340</v>
      </c>
      <c r="G15" s="895">
        <v>300</v>
      </c>
      <c r="H15" s="895"/>
      <c r="I15" s="48">
        <v>2898.88</v>
      </c>
    </row>
    <row r="16" spans="1:12" x14ac:dyDescent="0.25">
      <c r="A16" s="903"/>
      <c r="B16" s="903"/>
      <c r="C16" s="878"/>
      <c r="D16" s="878"/>
      <c r="E16" s="878"/>
      <c r="F16" s="59">
        <v>400</v>
      </c>
      <c r="G16" s="895">
        <v>343</v>
      </c>
      <c r="H16" s="895"/>
      <c r="I16" s="48">
        <v>3088.78</v>
      </c>
    </row>
    <row r="17" spans="1:9" x14ac:dyDescent="0.25">
      <c r="A17" s="903"/>
      <c r="B17" s="903"/>
      <c r="C17" s="878"/>
      <c r="D17" s="878"/>
      <c r="E17" s="878"/>
      <c r="F17" s="59">
        <v>460</v>
      </c>
      <c r="G17" s="895">
        <v>400</v>
      </c>
      <c r="H17" s="895"/>
      <c r="I17" s="48">
        <v>3878.88</v>
      </c>
    </row>
    <row r="18" spans="1:9" x14ac:dyDescent="0.25">
      <c r="A18" s="903"/>
      <c r="B18" s="903"/>
      <c r="C18" s="878"/>
      <c r="D18" s="878"/>
      <c r="E18" s="878"/>
      <c r="F18" s="59">
        <v>500</v>
      </c>
      <c r="G18" s="895">
        <v>427</v>
      </c>
      <c r="H18" s="895"/>
      <c r="I18" s="48">
        <v>4588.4799999999996</v>
      </c>
    </row>
    <row r="19" spans="1:9" x14ac:dyDescent="0.25">
      <c r="A19" s="903"/>
      <c r="B19" s="903"/>
      <c r="C19" s="878"/>
      <c r="D19" s="878"/>
      <c r="E19" s="878"/>
      <c r="F19" s="59">
        <v>575</v>
      </c>
      <c r="G19" s="895">
        <v>500</v>
      </c>
      <c r="H19" s="895"/>
      <c r="I19" s="48">
        <v>7308.48</v>
      </c>
    </row>
    <row r="20" spans="1:9" ht="18.75" x14ac:dyDescent="0.25">
      <c r="A20" s="903"/>
      <c r="B20" s="903"/>
      <c r="C20" s="878"/>
      <c r="D20" s="878"/>
      <c r="E20" s="878"/>
      <c r="F20" s="59" t="s">
        <v>254</v>
      </c>
      <c r="G20" s="895">
        <v>535</v>
      </c>
      <c r="H20" s="895"/>
      <c r="I20" s="48">
        <v>7488.78</v>
      </c>
    </row>
    <row r="21" spans="1:9" ht="18.75" x14ac:dyDescent="0.25">
      <c r="A21" s="903"/>
      <c r="B21" s="903"/>
      <c r="C21" s="878"/>
      <c r="D21" s="878"/>
      <c r="E21" s="878"/>
      <c r="F21" s="59" t="s">
        <v>246</v>
      </c>
      <c r="G21" s="895">
        <v>600</v>
      </c>
      <c r="H21" s="895"/>
      <c r="I21" s="48">
        <v>9368.2800000000007</v>
      </c>
    </row>
    <row r="22" spans="1:9" ht="15.75" customHeight="1" x14ac:dyDescent="0.25">
      <c r="A22" s="903"/>
      <c r="B22" s="903"/>
      <c r="C22" s="878"/>
      <c r="D22" s="878"/>
      <c r="E22" s="878"/>
      <c r="F22" s="59" t="s">
        <v>245</v>
      </c>
      <c r="G22" s="895">
        <v>687</v>
      </c>
      <c r="H22" s="895"/>
      <c r="I22" s="48">
        <v>11138.28</v>
      </c>
    </row>
    <row r="23" spans="1:9" ht="18.75" x14ac:dyDescent="0.25">
      <c r="A23" s="903"/>
      <c r="B23" s="903"/>
      <c r="C23" s="878"/>
      <c r="D23" s="878"/>
      <c r="E23" s="878"/>
      <c r="F23" s="59" t="s">
        <v>244</v>
      </c>
      <c r="G23" s="895">
        <v>800</v>
      </c>
      <c r="H23" s="895"/>
      <c r="I23" s="48">
        <v>15428.48</v>
      </c>
    </row>
    <row r="24" spans="1:9" ht="18.75" x14ac:dyDescent="0.25">
      <c r="A24" s="903"/>
      <c r="B24" s="903"/>
      <c r="C24" s="878"/>
      <c r="D24" s="878"/>
      <c r="E24" s="878"/>
      <c r="F24" s="59" t="s">
        <v>243</v>
      </c>
      <c r="G24" s="895">
        <v>851</v>
      </c>
      <c r="H24" s="895"/>
      <c r="I24" s="48">
        <v>17898.78</v>
      </c>
    </row>
    <row r="25" spans="1:9" ht="18.75" x14ac:dyDescent="0.25">
      <c r="A25" s="903"/>
      <c r="B25" s="903"/>
      <c r="C25" s="878"/>
      <c r="D25" s="878"/>
      <c r="E25" s="878"/>
      <c r="F25" s="59" t="s">
        <v>242</v>
      </c>
      <c r="G25" s="895">
        <v>1030</v>
      </c>
      <c r="H25" s="895"/>
      <c r="I25" s="48">
        <v>24989.68</v>
      </c>
    </row>
    <row r="26" spans="1:9" ht="18.75" x14ac:dyDescent="0.25">
      <c r="A26" s="903"/>
      <c r="B26" s="903"/>
      <c r="C26" s="871" t="s">
        <v>253</v>
      </c>
      <c r="D26" s="878"/>
      <c r="E26" s="878"/>
      <c r="F26" s="59" t="s">
        <v>252</v>
      </c>
      <c r="G26" s="895">
        <v>94</v>
      </c>
      <c r="H26" s="895"/>
      <c r="I26" s="48">
        <v>378.88</v>
      </c>
    </row>
    <row r="27" spans="1:9" ht="18.75" x14ac:dyDescent="0.25">
      <c r="A27" s="903"/>
      <c r="B27" s="903"/>
      <c r="C27" s="878"/>
      <c r="D27" s="878"/>
      <c r="E27" s="878"/>
      <c r="F27" s="59" t="s">
        <v>251</v>
      </c>
      <c r="G27" s="895">
        <v>110</v>
      </c>
      <c r="H27" s="895"/>
      <c r="I27" s="48">
        <v>438.58</v>
      </c>
    </row>
    <row r="28" spans="1:9" ht="18.75" x14ac:dyDescent="0.25">
      <c r="A28" s="903"/>
      <c r="B28" s="903"/>
      <c r="C28" s="878"/>
      <c r="D28" s="878"/>
      <c r="E28" s="878"/>
      <c r="F28" s="59" t="s">
        <v>250</v>
      </c>
      <c r="G28" s="895">
        <v>136</v>
      </c>
      <c r="H28" s="895"/>
      <c r="I28" s="48">
        <v>588.38</v>
      </c>
    </row>
    <row r="29" spans="1:9" ht="15.75" customHeight="1" x14ac:dyDescent="0.25">
      <c r="A29" s="903"/>
      <c r="B29" s="903"/>
      <c r="C29" s="878"/>
      <c r="D29" s="878"/>
      <c r="E29" s="878"/>
      <c r="F29" s="59" t="s">
        <v>249</v>
      </c>
      <c r="G29" s="895">
        <v>160</v>
      </c>
      <c r="H29" s="895"/>
      <c r="I29" s="48">
        <v>768.48</v>
      </c>
    </row>
    <row r="30" spans="1:9" ht="18.75" x14ac:dyDescent="0.25">
      <c r="A30" s="903"/>
      <c r="B30" s="903"/>
      <c r="C30" s="878"/>
      <c r="D30" s="878"/>
      <c r="E30" s="878"/>
      <c r="F30" s="59" t="s">
        <v>248</v>
      </c>
      <c r="G30" s="895">
        <v>171</v>
      </c>
      <c r="H30" s="895"/>
      <c r="I30" s="48">
        <v>948.48</v>
      </c>
    </row>
    <row r="31" spans="1:9" x14ac:dyDescent="0.25">
      <c r="A31" s="903"/>
      <c r="B31" s="903"/>
      <c r="C31" s="878"/>
      <c r="D31" s="878"/>
      <c r="E31" s="878"/>
      <c r="F31" s="59">
        <v>230</v>
      </c>
      <c r="G31" s="895">
        <v>200</v>
      </c>
      <c r="H31" s="895"/>
      <c r="I31" s="48">
        <v>1248.8800000000001</v>
      </c>
    </row>
    <row r="32" spans="1:9" x14ac:dyDescent="0.25">
      <c r="A32" s="903"/>
      <c r="B32" s="903"/>
      <c r="C32" s="878"/>
      <c r="D32" s="878"/>
      <c r="E32" s="878"/>
      <c r="F32" s="59">
        <v>250</v>
      </c>
      <c r="G32" s="895">
        <v>216</v>
      </c>
      <c r="H32" s="895"/>
      <c r="I32" s="48">
        <v>1488.48</v>
      </c>
    </row>
    <row r="33" spans="1:9" x14ac:dyDescent="0.25">
      <c r="A33" s="903"/>
      <c r="B33" s="903"/>
      <c r="C33" s="878"/>
      <c r="D33" s="878"/>
      <c r="E33" s="878"/>
      <c r="F33" s="59">
        <v>290</v>
      </c>
      <c r="G33" s="895">
        <v>250</v>
      </c>
      <c r="H33" s="895"/>
      <c r="I33" s="48">
        <v>1898.08</v>
      </c>
    </row>
    <row r="34" spans="1:9" x14ac:dyDescent="0.25">
      <c r="A34" s="903"/>
      <c r="B34" s="903"/>
      <c r="C34" s="878"/>
      <c r="D34" s="878"/>
      <c r="E34" s="878"/>
      <c r="F34" s="59">
        <v>315</v>
      </c>
      <c r="G34" s="895">
        <v>271</v>
      </c>
      <c r="H34" s="895"/>
      <c r="I34" s="48">
        <v>2188.6799999999998</v>
      </c>
    </row>
    <row r="35" spans="1:9" x14ac:dyDescent="0.25">
      <c r="A35" s="903"/>
      <c r="B35" s="903"/>
      <c r="C35" s="878"/>
      <c r="D35" s="878"/>
      <c r="E35" s="878"/>
      <c r="F35" s="59">
        <v>340</v>
      </c>
      <c r="G35" s="895">
        <v>300</v>
      </c>
      <c r="H35" s="895"/>
      <c r="I35" s="48">
        <v>3398.88</v>
      </c>
    </row>
    <row r="36" spans="1:9" ht="15.75" customHeight="1" x14ac:dyDescent="0.25">
      <c r="A36" s="903"/>
      <c r="B36" s="903"/>
      <c r="C36" s="878"/>
      <c r="D36" s="878"/>
      <c r="E36" s="878"/>
      <c r="F36" s="59">
        <v>400</v>
      </c>
      <c r="G36" s="895">
        <v>343</v>
      </c>
      <c r="H36" s="895"/>
      <c r="I36" s="48">
        <v>3458.08</v>
      </c>
    </row>
    <row r="37" spans="1:9" x14ac:dyDescent="0.25">
      <c r="A37" s="903"/>
      <c r="B37" s="903"/>
      <c r="C37" s="878"/>
      <c r="D37" s="878"/>
      <c r="E37" s="878"/>
      <c r="F37" s="59">
        <v>460</v>
      </c>
      <c r="G37" s="895">
        <v>400</v>
      </c>
      <c r="H37" s="895"/>
      <c r="I37" s="48">
        <v>5728.28</v>
      </c>
    </row>
    <row r="38" spans="1:9" x14ac:dyDescent="0.25">
      <c r="A38" s="903"/>
      <c r="B38" s="903"/>
      <c r="C38" s="878"/>
      <c r="D38" s="878"/>
      <c r="E38" s="878"/>
      <c r="F38" s="59">
        <v>500</v>
      </c>
      <c r="G38" s="895">
        <v>427</v>
      </c>
      <c r="H38" s="895"/>
      <c r="I38" s="48">
        <v>5088.78</v>
      </c>
    </row>
    <row r="39" spans="1:9" x14ac:dyDescent="0.25">
      <c r="A39" s="903"/>
      <c r="B39" s="903"/>
      <c r="C39" s="878"/>
      <c r="D39" s="878"/>
      <c r="E39" s="878"/>
      <c r="F39" s="59">
        <v>575</v>
      </c>
      <c r="G39" s="895">
        <v>500</v>
      </c>
      <c r="H39" s="895"/>
      <c r="I39" s="48">
        <v>9448.18</v>
      </c>
    </row>
    <row r="40" spans="1:9" ht="18.75" x14ac:dyDescent="0.25">
      <c r="A40" s="903"/>
      <c r="B40" s="903"/>
      <c r="C40" s="878"/>
      <c r="D40" s="878"/>
      <c r="E40" s="878"/>
      <c r="F40" s="59" t="s">
        <v>247</v>
      </c>
      <c r="G40" s="895">
        <v>535</v>
      </c>
      <c r="H40" s="895"/>
      <c r="I40" s="48">
        <v>7878.58</v>
      </c>
    </row>
    <row r="41" spans="1:9" ht="18.75" x14ac:dyDescent="0.25">
      <c r="A41" s="903"/>
      <c r="B41" s="903"/>
      <c r="C41" s="878"/>
      <c r="D41" s="878"/>
      <c r="E41" s="878"/>
      <c r="F41" s="59" t="s">
        <v>246</v>
      </c>
      <c r="G41" s="895">
        <v>600</v>
      </c>
      <c r="H41" s="895"/>
      <c r="I41" s="48">
        <v>10338.280000000001</v>
      </c>
    </row>
    <row r="42" spans="1:9" ht="15.75" customHeight="1" x14ac:dyDescent="0.25">
      <c r="A42" s="903"/>
      <c r="B42" s="903"/>
      <c r="C42" s="878"/>
      <c r="D42" s="878"/>
      <c r="E42" s="878"/>
      <c r="F42" s="59" t="s">
        <v>245</v>
      </c>
      <c r="G42" s="895">
        <v>687</v>
      </c>
      <c r="H42" s="895"/>
      <c r="I42" s="48">
        <v>13108.98</v>
      </c>
    </row>
    <row r="43" spans="1:9" ht="18.75" x14ac:dyDescent="0.25">
      <c r="A43" s="903"/>
      <c r="B43" s="903"/>
      <c r="C43" s="878"/>
      <c r="D43" s="878"/>
      <c r="E43" s="878"/>
      <c r="F43" s="59" t="s">
        <v>244</v>
      </c>
      <c r="G43" s="895">
        <v>800</v>
      </c>
      <c r="H43" s="895"/>
      <c r="I43" s="48">
        <v>17248.88</v>
      </c>
    </row>
    <row r="44" spans="1:9" ht="18.75" x14ac:dyDescent="0.25">
      <c r="A44" s="903"/>
      <c r="B44" s="903"/>
      <c r="C44" s="878"/>
      <c r="D44" s="878"/>
      <c r="E44" s="878"/>
      <c r="F44" s="59" t="s">
        <v>243</v>
      </c>
      <c r="G44" s="895">
        <v>851</v>
      </c>
      <c r="H44" s="895"/>
      <c r="I44" s="48">
        <v>20078.88</v>
      </c>
    </row>
    <row r="45" spans="1:9" ht="18.75" x14ac:dyDescent="0.25">
      <c r="A45" s="903"/>
      <c r="B45" s="903"/>
      <c r="C45" s="878"/>
      <c r="D45" s="878"/>
      <c r="E45" s="878"/>
      <c r="F45" s="59" t="s">
        <v>242</v>
      </c>
      <c r="G45" s="895">
        <v>1030</v>
      </c>
      <c r="H45" s="895"/>
      <c r="I45" s="48">
        <v>30018.880000000001</v>
      </c>
    </row>
    <row r="46" spans="1:9" x14ac:dyDescent="0.25">
      <c r="A46" s="903"/>
      <c r="B46" s="903"/>
      <c r="C46" s="871" t="s">
        <v>241</v>
      </c>
      <c r="D46" s="877"/>
      <c r="E46" s="877"/>
      <c r="F46" s="59">
        <v>110</v>
      </c>
      <c r="G46" s="895">
        <v>94</v>
      </c>
      <c r="H46" s="895"/>
      <c r="I46" s="48">
        <v>398.88</v>
      </c>
    </row>
    <row r="47" spans="1:9" ht="18.75" x14ac:dyDescent="0.25">
      <c r="A47" s="903"/>
      <c r="B47" s="903"/>
      <c r="C47" s="877"/>
      <c r="D47" s="877"/>
      <c r="E47" s="877"/>
      <c r="F47" s="59" t="s">
        <v>240</v>
      </c>
      <c r="G47" s="895">
        <v>110</v>
      </c>
      <c r="H47" s="895"/>
      <c r="I47" s="48">
        <v>438.58</v>
      </c>
    </row>
    <row r="48" spans="1:9" x14ac:dyDescent="0.25">
      <c r="A48" s="903"/>
      <c r="B48" s="903"/>
      <c r="C48" s="877"/>
      <c r="D48" s="877"/>
      <c r="E48" s="877"/>
      <c r="F48" s="59">
        <v>160</v>
      </c>
      <c r="G48" s="895">
        <v>136</v>
      </c>
      <c r="H48" s="895"/>
      <c r="I48" s="48">
        <v>610.67999999999995</v>
      </c>
    </row>
    <row r="49" spans="1:9" ht="15.75" customHeight="1" x14ac:dyDescent="0.25">
      <c r="A49" s="903"/>
      <c r="B49" s="903"/>
      <c r="C49" s="877"/>
      <c r="D49" s="877"/>
      <c r="E49" s="877"/>
      <c r="F49" s="59">
        <v>190</v>
      </c>
      <c r="G49" s="895">
        <v>160</v>
      </c>
      <c r="H49" s="895"/>
      <c r="I49" s="48">
        <v>850.88</v>
      </c>
    </row>
    <row r="50" spans="1:9" x14ac:dyDescent="0.25">
      <c r="A50" s="903"/>
      <c r="B50" s="903"/>
      <c r="C50" s="877"/>
      <c r="D50" s="877"/>
      <c r="E50" s="877"/>
      <c r="F50" s="59">
        <v>200</v>
      </c>
      <c r="G50" s="895">
        <v>171</v>
      </c>
      <c r="H50" s="895"/>
      <c r="I50" s="48">
        <v>1278.8800000000001</v>
      </c>
    </row>
    <row r="51" spans="1:9" x14ac:dyDescent="0.25">
      <c r="A51" s="903"/>
      <c r="B51" s="903"/>
      <c r="C51" s="877"/>
      <c r="D51" s="877"/>
      <c r="E51" s="877"/>
      <c r="F51" s="59">
        <v>230</v>
      </c>
      <c r="G51" s="895">
        <v>200</v>
      </c>
      <c r="H51" s="895"/>
      <c r="I51" s="48">
        <v>1358.08</v>
      </c>
    </row>
    <row r="52" spans="1:9" x14ac:dyDescent="0.25">
      <c r="A52" s="903"/>
      <c r="B52" s="903"/>
      <c r="C52" s="877"/>
      <c r="D52" s="877"/>
      <c r="E52" s="877"/>
      <c r="F52" s="59">
        <v>250</v>
      </c>
      <c r="G52" s="895">
        <v>216</v>
      </c>
      <c r="H52" s="895"/>
      <c r="I52" s="48">
        <v>1598.18</v>
      </c>
    </row>
    <row r="53" spans="1:9" x14ac:dyDescent="0.25">
      <c r="A53" s="903"/>
      <c r="B53" s="903"/>
      <c r="C53" s="877"/>
      <c r="D53" s="877"/>
      <c r="E53" s="877"/>
      <c r="F53" s="59">
        <v>290</v>
      </c>
      <c r="G53" s="895">
        <v>250</v>
      </c>
      <c r="H53" s="895"/>
      <c r="I53" s="48">
        <v>2968.88</v>
      </c>
    </row>
    <row r="54" spans="1:9" x14ac:dyDescent="0.25">
      <c r="A54" s="903"/>
      <c r="B54" s="903"/>
      <c r="C54" s="877"/>
      <c r="D54" s="877"/>
      <c r="E54" s="877"/>
      <c r="F54" s="59">
        <v>315</v>
      </c>
      <c r="G54" s="895">
        <v>271</v>
      </c>
      <c r="H54" s="895"/>
      <c r="I54" s="48">
        <v>2778.48</v>
      </c>
    </row>
    <row r="55" spans="1:9" ht="15.75" customHeight="1" x14ac:dyDescent="0.25">
      <c r="A55" s="903"/>
      <c r="B55" s="903"/>
      <c r="C55" s="877"/>
      <c r="D55" s="877"/>
      <c r="E55" s="877"/>
      <c r="F55" s="59">
        <v>340</v>
      </c>
      <c r="G55" s="895">
        <v>300</v>
      </c>
      <c r="H55" s="895"/>
      <c r="I55" s="48">
        <v>4448.88</v>
      </c>
    </row>
    <row r="56" spans="1:9" x14ac:dyDescent="0.25">
      <c r="A56" s="903"/>
      <c r="B56" s="903"/>
      <c r="C56" s="877"/>
      <c r="D56" s="877"/>
      <c r="E56" s="877"/>
      <c r="F56" s="59">
        <v>400</v>
      </c>
      <c r="G56" s="895">
        <v>343</v>
      </c>
      <c r="H56" s="895"/>
      <c r="I56" s="48">
        <v>3848.38</v>
      </c>
    </row>
    <row r="57" spans="1:9" x14ac:dyDescent="0.25">
      <c r="A57" s="903"/>
      <c r="B57" s="903"/>
      <c r="C57" s="877"/>
      <c r="D57" s="877"/>
      <c r="E57" s="877"/>
      <c r="F57" s="59">
        <v>460</v>
      </c>
      <c r="G57" s="895">
        <v>400</v>
      </c>
      <c r="H57" s="895"/>
      <c r="I57" s="48">
        <v>6228.58</v>
      </c>
    </row>
    <row r="58" spans="1:9" x14ac:dyDescent="0.25">
      <c r="A58" s="903"/>
      <c r="B58" s="903"/>
      <c r="C58" s="877"/>
      <c r="D58" s="877"/>
      <c r="E58" s="877"/>
      <c r="F58" s="59">
        <v>500</v>
      </c>
      <c r="G58" s="895">
        <v>427</v>
      </c>
      <c r="H58" s="895"/>
      <c r="I58" s="48">
        <v>8188.58</v>
      </c>
    </row>
    <row r="59" spans="1:9" x14ac:dyDescent="0.25">
      <c r="A59" s="903"/>
      <c r="B59" s="903"/>
      <c r="C59" s="877"/>
      <c r="D59" s="877"/>
      <c r="E59" s="877"/>
      <c r="F59" s="59">
        <v>575</v>
      </c>
      <c r="G59" s="895">
        <v>500</v>
      </c>
      <c r="H59" s="895"/>
      <c r="I59" s="48">
        <v>10508.88</v>
      </c>
    </row>
    <row r="60" spans="1:9" x14ac:dyDescent="0.25">
      <c r="A60" s="903"/>
      <c r="B60" s="903"/>
      <c r="C60" s="871" t="s">
        <v>239</v>
      </c>
      <c r="D60" s="878"/>
      <c r="E60" s="878"/>
      <c r="F60" s="59">
        <v>110</v>
      </c>
      <c r="G60" s="895">
        <v>94</v>
      </c>
      <c r="H60" s="895"/>
      <c r="I60" s="48">
        <v>452.68</v>
      </c>
    </row>
    <row r="61" spans="1:9" x14ac:dyDescent="0.25">
      <c r="A61" s="903"/>
      <c r="B61" s="903"/>
      <c r="C61" s="878"/>
      <c r="D61" s="878"/>
      <c r="E61" s="878"/>
      <c r="F61" s="59">
        <v>133</v>
      </c>
      <c r="G61" s="895">
        <v>110</v>
      </c>
      <c r="H61" s="895"/>
      <c r="I61" s="48">
        <v>469.88</v>
      </c>
    </row>
    <row r="62" spans="1:9" x14ac:dyDescent="0.25">
      <c r="A62" s="903"/>
      <c r="B62" s="903"/>
      <c r="C62" s="878"/>
      <c r="D62" s="878"/>
      <c r="E62" s="878"/>
      <c r="F62" s="59">
        <v>160</v>
      </c>
      <c r="G62" s="895">
        <v>136</v>
      </c>
      <c r="H62" s="895"/>
      <c r="I62" s="48">
        <v>678.78</v>
      </c>
    </row>
    <row r="63" spans="1:9" x14ac:dyDescent="0.25">
      <c r="A63" s="903"/>
      <c r="B63" s="903"/>
      <c r="C63" s="878"/>
      <c r="D63" s="878"/>
      <c r="E63" s="878"/>
      <c r="F63" s="59">
        <v>190</v>
      </c>
      <c r="G63" s="895">
        <v>160</v>
      </c>
      <c r="H63" s="895"/>
      <c r="I63" s="48">
        <v>938.68</v>
      </c>
    </row>
    <row r="64" spans="1:9" x14ac:dyDescent="0.25">
      <c r="A64" s="903"/>
      <c r="B64" s="903"/>
      <c r="C64" s="878"/>
      <c r="D64" s="878"/>
      <c r="E64" s="878"/>
      <c r="F64" s="59">
        <v>200</v>
      </c>
      <c r="G64" s="895">
        <v>171</v>
      </c>
      <c r="H64" s="895"/>
      <c r="I64" s="48">
        <v>1348.08</v>
      </c>
    </row>
    <row r="65" spans="1:9" x14ac:dyDescent="0.25">
      <c r="A65" s="903"/>
      <c r="B65" s="903"/>
      <c r="C65" s="878"/>
      <c r="D65" s="878"/>
      <c r="E65" s="878"/>
      <c r="F65" s="59">
        <v>230</v>
      </c>
      <c r="G65" s="895">
        <v>200</v>
      </c>
      <c r="H65" s="895"/>
      <c r="I65" s="48">
        <v>2138.1799999999998</v>
      </c>
    </row>
    <row r="66" spans="1:9" x14ac:dyDescent="0.25">
      <c r="A66" s="903"/>
      <c r="B66" s="903"/>
      <c r="C66" s="878"/>
      <c r="D66" s="878"/>
      <c r="E66" s="878"/>
      <c r="F66" s="59">
        <v>250</v>
      </c>
      <c r="G66" s="895">
        <v>216</v>
      </c>
      <c r="H66" s="895"/>
      <c r="I66" s="48">
        <v>2248.58</v>
      </c>
    </row>
    <row r="67" spans="1:9" x14ac:dyDescent="0.25">
      <c r="A67" s="903"/>
      <c r="B67" s="903"/>
      <c r="C67" s="878"/>
      <c r="D67" s="878"/>
      <c r="E67" s="878"/>
      <c r="F67" s="59">
        <v>290</v>
      </c>
      <c r="G67" s="895">
        <v>250</v>
      </c>
      <c r="H67" s="895"/>
      <c r="I67" s="48">
        <v>3318.08</v>
      </c>
    </row>
    <row r="68" spans="1:9" x14ac:dyDescent="0.25">
      <c r="A68" s="903"/>
      <c r="B68" s="903"/>
      <c r="C68" s="878"/>
      <c r="D68" s="878"/>
      <c r="E68" s="878"/>
      <c r="F68" s="59">
        <v>315</v>
      </c>
      <c r="G68" s="895">
        <v>271</v>
      </c>
      <c r="H68" s="895"/>
      <c r="I68" s="48">
        <v>2948.38</v>
      </c>
    </row>
    <row r="69" spans="1:9" x14ac:dyDescent="0.25">
      <c r="A69" s="903"/>
      <c r="B69" s="903"/>
      <c r="C69" s="878"/>
      <c r="D69" s="878"/>
      <c r="E69" s="878"/>
      <c r="F69" s="59">
        <v>340</v>
      </c>
      <c r="G69" s="895">
        <v>300</v>
      </c>
      <c r="H69" s="895"/>
      <c r="I69" s="48">
        <v>3678.08</v>
      </c>
    </row>
    <row r="70" spans="1:9" x14ac:dyDescent="0.25">
      <c r="A70" s="903"/>
      <c r="B70" s="903"/>
      <c r="C70" s="878"/>
      <c r="D70" s="878"/>
      <c r="E70" s="878"/>
      <c r="F70" s="59">
        <v>400</v>
      </c>
      <c r="G70" s="895">
        <v>343</v>
      </c>
      <c r="H70" s="895"/>
      <c r="I70" s="48">
        <v>6368.48</v>
      </c>
    </row>
    <row r="71" spans="1:9" x14ac:dyDescent="0.25">
      <c r="A71" s="903"/>
      <c r="B71" s="903"/>
      <c r="C71" s="878"/>
      <c r="D71" s="878"/>
      <c r="E71" s="878"/>
      <c r="F71" s="59">
        <v>460</v>
      </c>
      <c r="G71" s="895">
        <v>400</v>
      </c>
      <c r="H71" s="895"/>
      <c r="I71" s="48">
        <v>7528.08</v>
      </c>
    </row>
    <row r="72" spans="1:9" x14ac:dyDescent="0.25">
      <c r="A72" s="903"/>
      <c r="B72" s="903"/>
      <c r="C72" s="878"/>
      <c r="D72" s="878"/>
      <c r="E72" s="878"/>
      <c r="F72" s="59">
        <v>500</v>
      </c>
      <c r="G72" s="895">
        <v>427</v>
      </c>
      <c r="H72" s="895"/>
      <c r="I72" s="48">
        <v>9098.18</v>
      </c>
    </row>
    <row r="73" spans="1:9" x14ac:dyDescent="0.25">
      <c r="A73" s="903"/>
      <c r="B73" s="903"/>
      <c r="C73" s="877"/>
      <c r="D73" s="877"/>
      <c r="E73" s="877"/>
      <c r="F73" s="59">
        <v>575</v>
      </c>
      <c r="G73" s="895">
        <v>500</v>
      </c>
      <c r="H73" s="895"/>
      <c r="I73" s="48">
        <v>11248.88</v>
      </c>
    </row>
    <row r="74" spans="1:9" x14ac:dyDescent="0.25">
      <c r="A74" s="903"/>
      <c r="B74" s="903"/>
      <c r="C74" s="871" t="s">
        <v>238</v>
      </c>
      <c r="D74" s="878"/>
      <c r="E74" s="878"/>
      <c r="F74" s="59">
        <v>110</v>
      </c>
      <c r="G74" s="895">
        <v>94</v>
      </c>
      <c r="H74" s="895"/>
      <c r="I74" s="48">
        <v>628.08000000000004</v>
      </c>
    </row>
    <row r="75" spans="1:9" x14ac:dyDescent="0.25">
      <c r="A75" s="903"/>
      <c r="B75" s="903"/>
      <c r="C75" s="878"/>
      <c r="D75" s="878"/>
      <c r="E75" s="878"/>
      <c r="F75" s="59">
        <v>133</v>
      </c>
      <c r="G75" s="895">
        <v>110</v>
      </c>
      <c r="H75" s="895"/>
      <c r="I75" s="48">
        <v>502.78</v>
      </c>
    </row>
    <row r="76" spans="1:9" x14ac:dyDescent="0.25">
      <c r="A76" s="903"/>
      <c r="B76" s="903"/>
      <c r="C76" s="878"/>
      <c r="D76" s="878"/>
      <c r="E76" s="878"/>
      <c r="F76" s="59">
        <v>160</v>
      </c>
      <c r="G76" s="895">
        <v>136</v>
      </c>
      <c r="H76" s="895"/>
      <c r="I76" s="48">
        <v>968.18</v>
      </c>
    </row>
    <row r="77" spans="1:9" x14ac:dyDescent="0.25">
      <c r="A77" s="903"/>
      <c r="B77" s="903"/>
      <c r="C77" s="878"/>
      <c r="D77" s="878"/>
      <c r="E77" s="878"/>
      <c r="F77" s="59">
        <v>190</v>
      </c>
      <c r="G77" s="895">
        <v>160</v>
      </c>
      <c r="H77" s="895"/>
      <c r="I77" s="48">
        <v>1388.58</v>
      </c>
    </row>
    <row r="78" spans="1:9" x14ac:dyDescent="0.25">
      <c r="A78" s="903"/>
      <c r="B78" s="903"/>
      <c r="C78" s="878"/>
      <c r="D78" s="878"/>
      <c r="E78" s="878"/>
      <c r="F78" s="59">
        <v>200</v>
      </c>
      <c r="G78" s="895">
        <v>171</v>
      </c>
      <c r="H78" s="895"/>
      <c r="I78" s="48">
        <v>1418.28</v>
      </c>
    </row>
    <row r="79" spans="1:9" x14ac:dyDescent="0.25">
      <c r="A79" s="903"/>
      <c r="B79" s="903"/>
      <c r="C79" s="878"/>
      <c r="D79" s="878"/>
      <c r="E79" s="878"/>
      <c r="F79" s="59">
        <v>230</v>
      </c>
      <c r="G79" s="895">
        <v>200</v>
      </c>
      <c r="H79" s="895"/>
      <c r="I79" s="48">
        <v>1918.08</v>
      </c>
    </row>
    <row r="80" spans="1:9" x14ac:dyDescent="0.25">
      <c r="A80" s="903"/>
      <c r="B80" s="903"/>
      <c r="C80" s="878"/>
      <c r="D80" s="878"/>
      <c r="E80" s="878"/>
      <c r="F80" s="59">
        <v>250</v>
      </c>
      <c r="G80" s="895">
        <v>216</v>
      </c>
      <c r="H80" s="895"/>
      <c r="I80" s="48">
        <v>2378.88</v>
      </c>
    </row>
    <row r="81" spans="1:9" x14ac:dyDescent="0.25">
      <c r="A81" s="903"/>
      <c r="B81" s="903"/>
      <c r="C81" s="878"/>
      <c r="D81" s="878"/>
      <c r="E81" s="878"/>
      <c r="F81" s="59">
        <v>290</v>
      </c>
      <c r="G81" s="895">
        <v>250</v>
      </c>
      <c r="H81" s="895"/>
      <c r="I81" s="48">
        <v>2878.08</v>
      </c>
    </row>
    <row r="82" spans="1:9" x14ac:dyDescent="0.25">
      <c r="A82" s="903"/>
      <c r="B82" s="903"/>
      <c r="C82" s="878"/>
      <c r="D82" s="878"/>
      <c r="E82" s="878"/>
      <c r="F82" s="59">
        <v>315</v>
      </c>
      <c r="G82" s="895">
        <v>271</v>
      </c>
      <c r="H82" s="895"/>
      <c r="I82" s="48">
        <v>3348.68</v>
      </c>
    </row>
    <row r="83" spans="1:9" x14ac:dyDescent="0.25">
      <c r="A83" s="903"/>
      <c r="B83" s="903"/>
      <c r="C83" s="878"/>
      <c r="D83" s="878"/>
      <c r="E83" s="878"/>
      <c r="F83" s="59">
        <v>340</v>
      </c>
      <c r="G83" s="895">
        <v>300</v>
      </c>
      <c r="H83" s="895"/>
      <c r="I83" s="48">
        <v>4238.28</v>
      </c>
    </row>
    <row r="84" spans="1:9" x14ac:dyDescent="0.25">
      <c r="A84" s="903"/>
      <c r="B84" s="903"/>
      <c r="C84" s="878"/>
      <c r="D84" s="878"/>
      <c r="E84" s="878"/>
      <c r="F84" s="59">
        <v>400</v>
      </c>
      <c r="G84" s="895">
        <v>343</v>
      </c>
      <c r="H84" s="895"/>
      <c r="I84" s="48">
        <v>5518.08</v>
      </c>
    </row>
    <row r="85" spans="1:9" x14ac:dyDescent="0.25">
      <c r="A85" s="903"/>
      <c r="B85" s="903"/>
      <c r="C85" s="878"/>
      <c r="D85" s="878"/>
      <c r="E85" s="878"/>
      <c r="F85" s="59">
        <v>460</v>
      </c>
      <c r="G85" s="895">
        <v>400</v>
      </c>
      <c r="H85" s="895"/>
      <c r="I85" s="48">
        <v>6548.48</v>
      </c>
    </row>
    <row r="86" spans="1:9" x14ac:dyDescent="0.25">
      <c r="A86" s="903"/>
      <c r="B86" s="903"/>
      <c r="C86" s="878"/>
      <c r="D86" s="878"/>
      <c r="E86" s="878"/>
      <c r="F86" s="59">
        <v>500</v>
      </c>
      <c r="G86" s="895">
        <v>427</v>
      </c>
      <c r="H86" s="895"/>
      <c r="I86" s="48">
        <v>7998.18</v>
      </c>
    </row>
    <row r="87" spans="1:9" x14ac:dyDescent="0.25">
      <c r="A87" s="903"/>
      <c r="B87" s="903"/>
      <c r="C87" s="878"/>
      <c r="D87" s="878"/>
      <c r="E87" s="878"/>
      <c r="F87" s="59">
        <v>575</v>
      </c>
      <c r="G87" s="895">
        <v>500</v>
      </c>
      <c r="H87" s="895"/>
      <c r="I87" s="48">
        <v>9668.7800000000007</v>
      </c>
    </row>
    <row r="88" spans="1:9" ht="18.75" x14ac:dyDescent="0.25">
      <c r="A88" s="903"/>
      <c r="B88" s="903"/>
      <c r="C88" s="878"/>
      <c r="D88" s="878"/>
      <c r="E88" s="878"/>
      <c r="F88" s="59" t="s">
        <v>237</v>
      </c>
      <c r="G88" s="895">
        <v>535</v>
      </c>
      <c r="H88" s="895"/>
      <c r="I88" s="48">
        <v>11068.08</v>
      </c>
    </row>
    <row r="89" spans="1:9" ht="18.75" x14ac:dyDescent="0.25">
      <c r="A89" s="903"/>
      <c r="B89" s="903"/>
      <c r="C89" s="878"/>
      <c r="D89" s="878"/>
      <c r="E89" s="878"/>
      <c r="F89" s="59" t="s">
        <v>236</v>
      </c>
      <c r="G89" s="895">
        <v>600</v>
      </c>
      <c r="H89" s="895"/>
      <c r="I89" s="48">
        <v>12424.28</v>
      </c>
    </row>
    <row r="90" spans="1:9" ht="18.75" x14ac:dyDescent="0.25">
      <c r="A90" s="903"/>
      <c r="B90" s="903"/>
      <c r="C90" s="878"/>
      <c r="D90" s="878"/>
      <c r="E90" s="878"/>
      <c r="F90" s="59" t="s">
        <v>235</v>
      </c>
      <c r="G90" s="895">
        <v>687</v>
      </c>
      <c r="H90" s="895"/>
      <c r="I90" s="48">
        <v>17308.080000000002</v>
      </c>
    </row>
    <row r="91" spans="1:9" ht="18.75" x14ac:dyDescent="0.25">
      <c r="A91" s="903"/>
      <c r="B91" s="903"/>
      <c r="C91" s="878"/>
      <c r="D91" s="878"/>
      <c r="E91" s="878"/>
      <c r="F91" s="59" t="s">
        <v>234</v>
      </c>
      <c r="G91" s="895">
        <v>800</v>
      </c>
      <c r="H91" s="895"/>
      <c r="I91" s="48">
        <v>22488.78</v>
      </c>
    </row>
    <row r="92" spans="1:9" ht="18.75" x14ac:dyDescent="0.25">
      <c r="A92" s="903"/>
      <c r="B92" s="903"/>
      <c r="C92" s="878"/>
      <c r="D92" s="878"/>
      <c r="E92" s="878"/>
      <c r="F92" s="59" t="s">
        <v>233</v>
      </c>
      <c r="G92" s="895">
        <v>851</v>
      </c>
      <c r="H92" s="895"/>
      <c r="I92" s="48">
        <v>23188.48</v>
      </c>
    </row>
    <row r="93" spans="1:9" ht="18.75" x14ac:dyDescent="0.25">
      <c r="A93" s="903"/>
      <c r="B93" s="903"/>
      <c r="C93" s="878"/>
      <c r="D93" s="878"/>
      <c r="E93" s="878"/>
      <c r="F93" s="59" t="s">
        <v>232</v>
      </c>
      <c r="G93" s="895">
        <v>1030</v>
      </c>
      <c r="H93" s="895"/>
      <c r="I93" s="48">
        <v>38188.28</v>
      </c>
    </row>
    <row r="94" spans="1:9" x14ac:dyDescent="0.25">
      <c r="A94" s="904" t="s">
        <v>231</v>
      </c>
      <c r="B94" s="904"/>
      <c r="C94" s="904"/>
      <c r="D94" s="904"/>
      <c r="E94" s="904"/>
      <c r="F94" s="904"/>
      <c r="G94" s="904"/>
      <c r="H94" s="904"/>
      <c r="I94" s="909"/>
    </row>
    <row r="95" spans="1:9" x14ac:dyDescent="0.25">
      <c r="A95" s="904" t="s">
        <v>230</v>
      </c>
      <c r="B95" s="904"/>
      <c r="C95" s="904"/>
      <c r="D95" s="904"/>
      <c r="E95" s="904"/>
      <c r="F95" s="904"/>
      <c r="G95" s="904"/>
      <c r="H95" s="904"/>
      <c r="I95" s="909"/>
    </row>
    <row r="96" spans="1:9" ht="63" customHeight="1" x14ac:dyDescent="0.25">
      <c r="A96" s="904" t="s">
        <v>229</v>
      </c>
      <c r="B96" s="904"/>
      <c r="C96" s="904"/>
      <c r="D96" s="904"/>
      <c r="E96" s="904"/>
      <c r="F96" s="904"/>
      <c r="G96" s="904"/>
      <c r="H96" s="904"/>
      <c r="I96" s="909"/>
    </row>
    <row r="97" spans="1:9" ht="19.5" customHeight="1" x14ac:dyDescent="0.25">
      <c r="A97" s="904" t="s">
        <v>228</v>
      </c>
      <c r="B97" s="904"/>
      <c r="C97" s="904"/>
      <c r="D97" s="904"/>
      <c r="E97" s="904"/>
      <c r="F97" s="904"/>
      <c r="G97" s="904"/>
      <c r="H97" s="904"/>
      <c r="I97" s="909"/>
    </row>
    <row r="98" spans="1:9" ht="16.5" customHeight="1" x14ac:dyDescent="0.25">
      <c r="A98" s="905" t="s">
        <v>227</v>
      </c>
      <c r="B98" s="906"/>
      <c r="C98" s="906"/>
      <c r="D98" s="906"/>
      <c r="E98" s="906"/>
      <c r="F98" s="906"/>
      <c r="G98" s="907"/>
    </row>
    <row r="99" spans="1:9" x14ac:dyDescent="0.25">
      <c r="A99" s="916" t="s">
        <v>226</v>
      </c>
      <c r="B99" s="917"/>
      <c r="C99" s="51"/>
      <c r="D99" s="59">
        <v>110</v>
      </c>
      <c r="E99" s="894">
        <v>94</v>
      </c>
      <c r="F99" s="894"/>
      <c r="G99" s="72">
        <v>1688.88</v>
      </c>
    </row>
    <row r="100" spans="1:9" x14ac:dyDescent="0.25">
      <c r="A100" s="918"/>
      <c r="B100" s="919"/>
      <c r="C100" s="51"/>
      <c r="D100" s="59">
        <v>133</v>
      </c>
      <c r="E100" s="894">
        <v>110</v>
      </c>
      <c r="F100" s="894"/>
      <c r="G100" s="72">
        <v>1498.78</v>
      </c>
    </row>
    <row r="101" spans="1:9" x14ac:dyDescent="0.25">
      <c r="A101" s="918"/>
      <c r="B101" s="919"/>
      <c r="C101" s="51"/>
      <c r="D101" s="59">
        <v>160</v>
      </c>
      <c r="E101" s="894">
        <v>136</v>
      </c>
      <c r="F101" s="894"/>
      <c r="G101" s="72">
        <v>1894.98</v>
      </c>
    </row>
    <row r="102" spans="1:9" x14ac:dyDescent="0.25">
      <c r="A102" s="918"/>
      <c r="B102" s="919"/>
      <c r="C102" s="51"/>
      <c r="D102" s="59">
        <v>190</v>
      </c>
      <c r="E102" s="894">
        <v>160</v>
      </c>
      <c r="F102" s="894"/>
      <c r="G102" s="72">
        <v>2383.1799999999998</v>
      </c>
    </row>
    <row r="103" spans="1:9" x14ac:dyDescent="0.25">
      <c r="A103" s="918"/>
      <c r="B103" s="919"/>
      <c r="C103" s="51"/>
      <c r="D103" s="59">
        <v>200</v>
      </c>
      <c r="E103" s="894">
        <v>171</v>
      </c>
      <c r="F103" s="894"/>
      <c r="G103" s="72">
        <v>3464.28</v>
      </c>
    </row>
    <row r="104" spans="1:9" x14ac:dyDescent="0.25">
      <c r="A104" s="918"/>
      <c r="B104" s="919"/>
      <c r="C104" s="51"/>
      <c r="D104" s="59">
        <v>230</v>
      </c>
      <c r="E104" s="894">
        <v>200</v>
      </c>
      <c r="F104" s="894"/>
      <c r="G104" s="72">
        <v>4234.9799999999996</v>
      </c>
    </row>
    <row r="105" spans="1:9" x14ac:dyDescent="0.25">
      <c r="A105" s="918"/>
      <c r="B105" s="919"/>
      <c r="C105" s="51"/>
      <c r="D105" s="59">
        <v>250</v>
      </c>
      <c r="E105" s="894">
        <v>216</v>
      </c>
      <c r="F105" s="894"/>
      <c r="G105" s="72">
        <v>6208.68</v>
      </c>
    </row>
    <row r="106" spans="1:9" x14ac:dyDescent="0.25">
      <c r="A106" s="918"/>
      <c r="B106" s="919"/>
      <c r="C106" s="51"/>
      <c r="D106" s="59">
        <v>290</v>
      </c>
      <c r="E106" s="894">
        <v>250</v>
      </c>
      <c r="F106" s="894"/>
      <c r="G106" s="72">
        <v>6618.48</v>
      </c>
    </row>
    <row r="107" spans="1:9" x14ac:dyDescent="0.25">
      <c r="A107" s="918"/>
      <c r="B107" s="919"/>
      <c r="C107" s="51"/>
      <c r="D107" s="59">
        <v>315</v>
      </c>
      <c r="E107" s="894">
        <v>271</v>
      </c>
      <c r="F107" s="894"/>
      <c r="G107" s="72">
        <v>11828.98</v>
      </c>
    </row>
    <row r="108" spans="1:9" x14ac:dyDescent="0.25">
      <c r="A108" s="918"/>
      <c r="B108" s="919"/>
      <c r="C108" s="51"/>
      <c r="D108" s="59">
        <v>340</v>
      </c>
      <c r="E108" s="894">
        <v>300</v>
      </c>
      <c r="F108" s="894"/>
      <c r="G108" s="72">
        <v>11298.18</v>
      </c>
    </row>
    <row r="109" spans="1:9" x14ac:dyDescent="0.25">
      <c r="A109" s="918"/>
      <c r="B109" s="919"/>
      <c r="C109" s="51"/>
      <c r="D109" s="59">
        <v>400</v>
      </c>
      <c r="E109" s="894">
        <v>343</v>
      </c>
      <c r="F109" s="894"/>
      <c r="G109" s="72">
        <v>23968.28</v>
      </c>
    </row>
    <row r="110" spans="1:9" x14ac:dyDescent="0.25">
      <c r="A110" s="918"/>
      <c r="B110" s="919"/>
      <c r="C110" s="51"/>
      <c r="D110" s="59">
        <v>460</v>
      </c>
      <c r="E110" s="894">
        <v>400</v>
      </c>
      <c r="F110" s="894"/>
      <c r="G110" s="72">
        <v>24118.48</v>
      </c>
    </row>
    <row r="111" spans="1:9" x14ac:dyDescent="0.25">
      <c r="A111" s="918"/>
      <c r="B111" s="919"/>
      <c r="C111" s="51"/>
      <c r="D111" s="59">
        <v>500</v>
      </c>
      <c r="E111" s="894">
        <v>427</v>
      </c>
      <c r="F111" s="894"/>
      <c r="G111" s="72">
        <v>34108.879999999997</v>
      </c>
    </row>
    <row r="112" spans="1:9" x14ac:dyDescent="0.25">
      <c r="A112" s="918"/>
      <c r="B112" s="919"/>
      <c r="C112" s="51"/>
      <c r="D112" s="59">
        <v>575</v>
      </c>
      <c r="E112" s="894">
        <v>500</v>
      </c>
      <c r="F112" s="894"/>
      <c r="G112" s="72">
        <v>48338.28</v>
      </c>
    </row>
    <row r="113" spans="1:7" x14ac:dyDescent="0.25">
      <c r="A113" s="920"/>
      <c r="B113" s="921"/>
      <c r="C113" s="51"/>
      <c r="D113" s="59">
        <v>630</v>
      </c>
      <c r="E113" s="896">
        <v>535</v>
      </c>
      <c r="F113" s="896"/>
      <c r="G113" s="72" t="s">
        <v>225</v>
      </c>
    </row>
    <row r="114" spans="1:7" x14ac:dyDescent="0.25">
      <c r="A114" s="910" t="s">
        <v>206</v>
      </c>
      <c r="B114" s="911"/>
      <c r="C114" s="51"/>
      <c r="D114" s="59">
        <v>110</v>
      </c>
      <c r="E114" s="894">
        <v>94</v>
      </c>
      <c r="F114" s="894"/>
      <c r="G114" s="72">
        <v>1688.88</v>
      </c>
    </row>
    <row r="115" spans="1:7" x14ac:dyDescent="0.25">
      <c r="A115" s="912"/>
      <c r="B115" s="913"/>
      <c r="C115" s="51"/>
      <c r="D115" s="59">
        <v>133</v>
      </c>
      <c r="E115" s="894">
        <v>110</v>
      </c>
      <c r="F115" s="894"/>
      <c r="G115" s="72">
        <v>1498.78</v>
      </c>
    </row>
    <row r="116" spans="1:7" x14ac:dyDescent="0.25">
      <c r="A116" s="912"/>
      <c r="B116" s="913"/>
      <c r="C116" s="51"/>
      <c r="D116" s="59">
        <v>160</v>
      </c>
      <c r="E116" s="894">
        <v>136</v>
      </c>
      <c r="F116" s="894"/>
      <c r="G116" s="72">
        <v>1894.98</v>
      </c>
    </row>
    <row r="117" spans="1:7" x14ac:dyDescent="0.25">
      <c r="A117" s="912"/>
      <c r="B117" s="913"/>
      <c r="C117" s="51"/>
      <c r="D117" s="59">
        <v>190</v>
      </c>
      <c r="E117" s="894">
        <v>160</v>
      </c>
      <c r="F117" s="894"/>
      <c r="G117" s="72">
        <v>2383.1799999999998</v>
      </c>
    </row>
    <row r="118" spans="1:7" x14ac:dyDescent="0.25">
      <c r="A118" s="912"/>
      <c r="B118" s="913"/>
      <c r="C118" s="51"/>
      <c r="D118" s="59">
        <v>200</v>
      </c>
      <c r="E118" s="894">
        <v>171</v>
      </c>
      <c r="F118" s="894"/>
      <c r="G118" s="72">
        <v>3461.28</v>
      </c>
    </row>
    <row r="119" spans="1:7" x14ac:dyDescent="0.25">
      <c r="A119" s="912"/>
      <c r="B119" s="913"/>
      <c r="C119" s="51"/>
      <c r="D119" s="59">
        <v>230</v>
      </c>
      <c r="E119" s="894">
        <v>200</v>
      </c>
      <c r="F119" s="894"/>
      <c r="G119" s="72">
        <v>4234.9799999999996</v>
      </c>
    </row>
    <row r="120" spans="1:7" x14ac:dyDescent="0.25">
      <c r="A120" s="912"/>
      <c r="B120" s="913"/>
      <c r="C120" s="51"/>
      <c r="D120" s="59">
        <v>250</v>
      </c>
      <c r="E120" s="894">
        <v>216</v>
      </c>
      <c r="F120" s="894"/>
      <c r="G120" s="72">
        <v>6206.68</v>
      </c>
    </row>
    <row r="121" spans="1:7" x14ac:dyDescent="0.25">
      <c r="A121" s="912"/>
      <c r="B121" s="913"/>
      <c r="C121" s="51"/>
      <c r="D121" s="59">
        <v>290</v>
      </c>
      <c r="E121" s="894">
        <v>250</v>
      </c>
      <c r="F121" s="894"/>
      <c r="G121" s="72">
        <v>6618.48</v>
      </c>
    </row>
    <row r="122" spans="1:7" x14ac:dyDescent="0.25">
      <c r="A122" s="912"/>
      <c r="B122" s="913"/>
      <c r="C122" s="51"/>
      <c r="D122" s="59">
        <v>315</v>
      </c>
      <c r="E122" s="894">
        <v>271</v>
      </c>
      <c r="F122" s="894"/>
      <c r="G122" s="72">
        <v>11822.98</v>
      </c>
    </row>
    <row r="123" spans="1:7" x14ac:dyDescent="0.25">
      <c r="A123" s="912"/>
      <c r="B123" s="913"/>
      <c r="C123" s="51"/>
      <c r="D123" s="59">
        <v>340</v>
      </c>
      <c r="E123" s="894">
        <v>300</v>
      </c>
      <c r="F123" s="894"/>
      <c r="G123" s="72">
        <v>11298.18</v>
      </c>
    </row>
    <row r="124" spans="1:7" x14ac:dyDescent="0.25">
      <c r="A124" s="912"/>
      <c r="B124" s="913"/>
      <c r="C124" s="51"/>
      <c r="D124" s="59">
        <v>400</v>
      </c>
      <c r="E124" s="894">
        <v>343</v>
      </c>
      <c r="F124" s="894"/>
      <c r="G124" s="72">
        <v>23961.08</v>
      </c>
    </row>
    <row r="125" spans="1:7" x14ac:dyDescent="0.25">
      <c r="A125" s="912"/>
      <c r="B125" s="913"/>
      <c r="C125" s="51"/>
      <c r="D125" s="59">
        <v>460</v>
      </c>
      <c r="E125" s="894">
        <v>400</v>
      </c>
      <c r="F125" s="894"/>
      <c r="G125" s="72">
        <v>24118.48</v>
      </c>
    </row>
    <row r="126" spans="1:7" x14ac:dyDescent="0.25">
      <c r="A126" s="912"/>
      <c r="B126" s="913"/>
      <c r="C126" s="51"/>
      <c r="D126" s="59">
        <v>500</v>
      </c>
      <c r="E126" s="894">
        <v>427</v>
      </c>
      <c r="F126" s="894"/>
      <c r="G126" s="72" t="s">
        <v>225</v>
      </c>
    </row>
    <row r="127" spans="1:7" x14ac:dyDescent="0.25">
      <c r="A127" s="914"/>
      <c r="B127" s="915"/>
      <c r="C127" s="51"/>
      <c r="D127" s="59">
        <v>575</v>
      </c>
      <c r="E127" s="894">
        <v>500</v>
      </c>
      <c r="F127" s="894"/>
      <c r="G127" s="72" t="s">
        <v>225</v>
      </c>
    </row>
    <row r="128" spans="1:7" x14ac:dyDescent="0.25">
      <c r="A128" s="910" t="s">
        <v>205</v>
      </c>
      <c r="B128" s="911"/>
      <c r="C128" s="51"/>
      <c r="D128" s="59">
        <v>110</v>
      </c>
      <c r="E128" s="894">
        <v>94</v>
      </c>
      <c r="F128" s="894"/>
      <c r="G128" s="72">
        <v>848.98</v>
      </c>
    </row>
    <row r="129" spans="1:7" x14ac:dyDescent="0.25">
      <c r="A129" s="912"/>
      <c r="B129" s="913"/>
      <c r="C129" s="51"/>
      <c r="D129" s="59">
        <v>133</v>
      </c>
      <c r="E129" s="894">
        <v>110</v>
      </c>
      <c r="F129" s="894"/>
      <c r="G129" s="72">
        <v>950.68</v>
      </c>
    </row>
    <row r="130" spans="1:7" x14ac:dyDescent="0.25">
      <c r="A130" s="912"/>
      <c r="B130" s="913"/>
      <c r="C130" s="51"/>
      <c r="D130" s="59">
        <v>160</v>
      </c>
      <c r="E130" s="894">
        <v>136</v>
      </c>
      <c r="F130" s="894"/>
      <c r="G130" s="72">
        <v>1515.18</v>
      </c>
    </row>
    <row r="131" spans="1:7" x14ac:dyDescent="0.25">
      <c r="A131" s="912"/>
      <c r="B131" s="913"/>
      <c r="C131" s="51"/>
      <c r="D131" s="59">
        <v>190</v>
      </c>
      <c r="E131" s="894">
        <v>160</v>
      </c>
      <c r="F131" s="894"/>
      <c r="G131" s="72">
        <v>1572.88</v>
      </c>
    </row>
    <row r="132" spans="1:7" x14ac:dyDescent="0.25">
      <c r="A132" s="912"/>
      <c r="B132" s="913"/>
      <c r="C132" s="51"/>
      <c r="D132" s="59">
        <v>200</v>
      </c>
      <c r="E132" s="894">
        <v>171</v>
      </c>
      <c r="F132" s="894"/>
      <c r="G132" s="72">
        <v>2652.38</v>
      </c>
    </row>
    <row r="133" spans="1:7" x14ac:dyDescent="0.25">
      <c r="A133" s="912"/>
      <c r="B133" s="913"/>
      <c r="C133" s="51"/>
      <c r="D133" s="59">
        <v>230</v>
      </c>
      <c r="E133" s="894">
        <v>200</v>
      </c>
      <c r="F133" s="894"/>
      <c r="G133" s="72">
        <v>2989.38</v>
      </c>
    </row>
    <row r="134" spans="1:7" x14ac:dyDescent="0.25">
      <c r="A134" s="912"/>
      <c r="B134" s="913"/>
      <c r="C134" s="51"/>
      <c r="D134" s="59">
        <v>250</v>
      </c>
      <c r="E134" s="894">
        <v>216</v>
      </c>
      <c r="F134" s="894"/>
      <c r="G134" s="72">
        <v>3881.78</v>
      </c>
    </row>
    <row r="135" spans="1:7" x14ac:dyDescent="0.25">
      <c r="A135" s="912"/>
      <c r="B135" s="913"/>
      <c r="C135" s="51"/>
      <c r="D135" s="59">
        <v>290</v>
      </c>
      <c r="E135" s="894">
        <v>250</v>
      </c>
      <c r="F135" s="894"/>
      <c r="G135" s="72">
        <v>4661.68</v>
      </c>
    </row>
    <row r="136" spans="1:7" x14ac:dyDescent="0.25">
      <c r="A136" s="912"/>
      <c r="B136" s="913"/>
      <c r="C136" s="51"/>
      <c r="D136" s="59">
        <v>315</v>
      </c>
      <c r="E136" s="894">
        <v>271</v>
      </c>
      <c r="F136" s="894"/>
      <c r="G136" s="72">
        <v>7318.48</v>
      </c>
    </row>
    <row r="137" spans="1:7" x14ac:dyDescent="0.25">
      <c r="A137" s="912"/>
      <c r="B137" s="913"/>
      <c r="C137" s="51"/>
      <c r="D137" s="59">
        <v>340</v>
      </c>
      <c r="E137" s="894">
        <v>300</v>
      </c>
      <c r="F137" s="894"/>
      <c r="G137" s="72">
        <v>8208.18</v>
      </c>
    </row>
    <row r="138" spans="1:7" x14ac:dyDescent="0.25">
      <c r="A138" s="912"/>
      <c r="B138" s="913"/>
      <c r="C138" s="51"/>
      <c r="D138" s="59">
        <v>400</v>
      </c>
      <c r="E138" s="894">
        <v>343</v>
      </c>
      <c r="F138" s="894"/>
      <c r="G138" s="72">
        <v>15848.88</v>
      </c>
    </row>
    <row r="139" spans="1:7" x14ac:dyDescent="0.25">
      <c r="A139" s="912"/>
      <c r="B139" s="913"/>
      <c r="C139" s="51"/>
      <c r="D139" s="59">
        <v>460</v>
      </c>
      <c r="E139" s="894">
        <v>400</v>
      </c>
      <c r="F139" s="894"/>
      <c r="G139" s="72">
        <v>16694.18</v>
      </c>
    </row>
    <row r="140" spans="1:7" x14ac:dyDescent="0.25">
      <c r="A140" s="912"/>
      <c r="B140" s="913"/>
      <c r="C140" s="51"/>
      <c r="D140" s="59">
        <v>500</v>
      </c>
      <c r="E140" s="894">
        <v>427</v>
      </c>
      <c r="F140" s="894"/>
      <c r="G140" s="72">
        <v>26969.18</v>
      </c>
    </row>
    <row r="141" spans="1:7" x14ac:dyDescent="0.25">
      <c r="A141" s="914"/>
      <c r="B141" s="915"/>
      <c r="C141" s="51"/>
      <c r="D141" s="59">
        <v>575</v>
      </c>
      <c r="E141" s="894">
        <v>500</v>
      </c>
      <c r="F141" s="894"/>
      <c r="G141" s="72">
        <v>30368.38</v>
      </c>
    </row>
    <row r="142" spans="1:7" x14ac:dyDescent="0.25">
      <c r="A142" s="910" t="s">
        <v>204</v>
      </c>
      <c r="B142" s="911"/>
      <c r="C142" s="51"/>
      <c r="D142" s="59">
        <v>110</v>
      </c>
      <c r="E142" s="894">
        <v>94</v>
      </c>
      <c r="F142" s="894"/>
      <c r="G142" s="72">
        <v>848.98</v>
      </c>
    </row>
    <row r="143" spans="1:7" x14ac:dyDescent="0.25">
      <c r="A143" s="912"/>
      <c r="B143" s="913"/>
      <c r="C143" s="51"/>
      <c r="D143" s="59">
        <v>133</v>
      </c>
      <c r="E143" s="894">
        <v>110</v>
      </c>
      <c r="F143" s="894"/>
      <c r="G143" s="72">
        <v>950.88</v>
      </c>
    </row>
    <row r="144" spans="1:7" x14ac:dyDescent="0.25">
      <c r="A144" s="912"/>
      <c r="B144" s="913"/>
      <c r="C144" s="51"/>
      <c r="D144" s="59">
        <v>160</v>
      </c>
      <c r="E144" s="894">
        <v>136</v>
      </c>
      <c r="F144" s="894"/>
      <c r="G144" s="72">
        <v>1515.18</v>
      </c>
    </row>
    <row r="145" spans="1:7" x14ac:dyDescent="0.25">
      <c r="A145" s="912"/>
      <c r="B145" s="913"/>
      <c r="C145" s="51"/>
      <c r="D145" s="59">
        <v>190</v>
      </c>
      <c r="E145" s="894">
        <v>160</v>
      </c>
      <c r="F145" s="894"/>
      <c r="G145" s="72">
        <v>1578.88</v>
      </c>
    </row>
    <row r="146" spans="1:7" x14ac:dyDescent="0.25">
      <c r="A146" s="912"/>
      <c r="B146" s="913"/>
      <c r="C146" s="51"/>
      <c r="D146" s="59">
        <v>200</v>
      </c>
      <c r="E146" s="894">
        <v>171</v>
      </c>
      <c r="F146" s="894"/>
      <c r="G146" s="72">
        <v>2652.38</v>
      </c>
    </row>
    <row r="147" spans="1:7" x14ac:dyDescent="0.25">
      <c r="A147" s="912"/>
      <c r="B147" s="913"/>
      <c r="C147" s="51"/>
      <c r="D147" s="59">
        <v>230</v>
      </c>
      <c r="E147" s="894">
        <v>200</v>
      </c>
      <c r="F147" s="894"/>
      <c r="G147" s="72">
        <v>2989.38</v>
      </c>
    </row>
    <row r="148" spans="1:7" x14ac:dyDescent="0.25">
      <c r="A148" s="912"/>
      <c r="B148" s="913"/>
      <c r="C148" s="51"/>
      <c r="D148" s="59">
        <v>250</v>
      </c>
      <c r="E148" s="894">
        <v>216</v>
      </c>
      <c r="F148" s="894"/>
      <c r="G148" s="72">
        <v>3881.78</v>
      </c>
    </row>
    <row r="149" spans="1:7" x14ac:dyDescent="0.25">
      <c r="A149" s="912"/>
      <c r="B149" s="913"/>
      <c r="C149" s="51"/>
      <c r="D149" s="59">
        <v>290</v>
      </c>
      <c r="E149" s="894">
        <v>250</v>
      </c>
      <c r="F149" s="894"/>
      <c r="G149" s="72">
        <v>4668.68</v>
      </c>
    </row>
    <row r="150" spans="1:7" x14ac:dyDescent="0.25">
      <c r="A150" s="912"/>
      <c r="B150" s="913"/>
      <c r="C150" s="51"/>
      <c r="D150" s="59">
        <v>315</v>
      </c>
      <c r="E150" s="894">
        <v>271</v>
      </c>
      <c r="F150" s="894"/>
      <c r="G150" s="72">
        <v>7318.48</v>
      </c>
    </row>
    <row r="151" spans="1:7" x14ac:dyDescent="0.25">
      <c r="A151" s="912"/>
      <c r="B151" s="913"/>
      <c r="C151" s="51"/>
      <c r="D151" s="59">
        <v>340</v>
      </c>
      <c r="E151" s="894">
        <v>300</v>
      </c>
      <c r="F151" s="894"/>
      <c r="G151" s="72">
        <v>8208.18</v>
      </c>
    </row>
    <row r="152" spans="1:7" x14ac:dyDescent="0.25">
      <c r="A152" s="912"/>
      <c r="B152" s="913"/>
      <c r="C152" s="51"/>
      <c r="D152" s="59">
        <v>400</v>
      </c>
      <c r="E152" s="894">
        <v>343</v>
      </c>
      <c r="F152" s="894"/>
      <c r="G152" s="72">
        <v>15848.88</v>
      </c>
    </row>
    <row r="153" spans="1:7" x14ac:dyDescent="0.25">
      <c r="A153" s="912"/>
      <c r="B153" s="913"/>
      <c r="C153" s="51"/>
      <c r="D153" s="59">
        <v>460</v>
      </c>
      <c r="E153" s="894">
        <v>400</v>
      </c>
      <c r="F153" s="894"/>
      <c r="G153" s="72">
        <v>16698.080000000002</v>
      </c>
    </row>
    <row r="154" spans="1:7" x14ac:dyDescent="0.25">
      <c r="A154" s="912"/>
      <c r="B154" s="913"/>
      <c r="C154" s="51"/>
      <c r="D154" s="59">
        <v>500</v>
      </c>
      <c r="E154" s="894">
        <v>427</v>
      </c>
      <c r="F154" s="894"/>
      <c r="G154" s="72" t="s">
        <v>225</v>
      </c>
    </row>
    <row r="155" spans="1:7" x14ac:dyDescent="0.25">
      <c r="A155" s="914"/>
      <c r="B155" s="915"/>
      <c r="C155" s="51"/>
      <c r="D155" s="59">
        <v>575</v>
      </c>
      <c r="E155" s="894">
        <v>500</v>
      </c>
      <c r="F155" s="894"/>
      <c r="G155" s="72" t="s">
        <v>225</v>
      </c>
    </row>
    <row r="156" spans="1:7" x14ac:dyDescent="0.25">
      <c r="A156" s="910" t="s">
        <v>203</v>
      </c>
      <c r="B156" s="911"/>
      <c r="C156" s="59"/>
      <c r="D156" s="59">
        <v>110</v>
      </c>
      <c r="E156" s="894">
        <v>94</v>
      </c>
      <c r="F156" s="894"/>
      <c r="G156" s="72">
        <v>848.98</v>
      </c>
    </row>
    <row r="157" spans="1:7" x14ac:dyDescent="0.25">
      <c r="A157" s="912"/>
      <c r="B157" s="913"/>
      <c r="C157" s="59"/>
      <c r="D157" s="59">
        <v>133</v>
      </c>
      <c r="E157" s="894">
        <v>110</v>
      </c>
      <c r="F157" s="894"/>
      <c r="G157" s="72">
        <v>950.88</v>
      </c>
    </row>
    <row r="158" spans="1:7" x14ac:dyDescent="0.25">
      <c r="A158" s="912"/>
      <c r="B158" s="913"/>
      <c r="C158" s="59"/>
      <c r="D158" s="59">
        <v>160</v>
      </c>
      <c r="E158" s="894">
        <v>136</v>
      </c>
      <c r="F158" s="894"/>
      <c r="G158" s="72">
        <v>1515.18</v>
      </c>
    </row>
    <row r="159" spans="1:7" x14ac:dyDescent="0.25">
      <c r="A159" s="912"/>
      <c r="B159" s="913"/>
      <c r="C159" s="59"/>
      <c r="D159" s="59">
        <v>190</v>
      </c>
      <c r="E159" s="894">
        <v>160</v>
      </c>
      <c r="F159" s="894"/>
      <c r="G159" s="72">
        <v>1578.88</v>
      </c>
    </row>
    <row r="160" spans="1:7" x14ac:dyDescent="0.25">
      <c r="A160" s="912"/>
      <c r="B160" s="913"/>
      <c r="C160" s="59"/>
      <c r="D160" s="59">
        <v>200</v>
      </c>
      <c r="E160" s="894">
        <v>171</v>
      </c>
      <c r="F160" s="894"/>
      <c r="G160" s="72">
        <v>2652.38</v>
      </c>
    </row>
    <row r="161" spans="1:7" x14ac:dyDescent="0.25">
      <c r="A161" s="912"/>
      <c r="B161" s="913"/>
      <c r="C161" s="59"/>
      <c r="D161" s="59">
        <v>230</v>
      </c>
      <c r="E161" s="894">
        <v>200</v>
      </c>
      <c r="F161" s="894"/>
      <c r="G161" s="72">
        <v>2989.38</v>
      </c>
    </row>
    <row r="162" spans="1:7" x14ac:dyDescent="0.25">
      <c r="A162" s="912"/>
      <c r="B162" s="913"/>
      <c r="C162" s="59"/>
      <c r="D162" s="59">
        <v>250</v>
      </c>
      <c r="E162" s="894">
        <v>216</v>
      </c>
      <c r="F162" s="894"/>
      <c r="G162" s="72">
        <v>3881.78</v>
      </c>
    </row>
    <row r="163" spans="1:7" x14ac:dyDescent="0.25">
      <c r="A163" s="912"/>
      <c r="B163" s="913"/>
      <c r="C163" s="59"/>
      <c r="D163" s="59">
        <v>290</v>
      </c>
      <c r="E163" s="894">
        <v>250</v>
      </c>
      <c r="F163" s="894"/>
      <c r="G163" s="72">
        <v>4668.68</v>
      </c>
    </row>
    <row r="164" spans="1:7" x14ac:dyDescent="0.25">
      <c r="A164" s="912"/>
      <c r="B164" s="913"/>
      <c r="C164" s="59"/>
      <c r="D164" s="59">
        <v>315</v>
      </c>
      <c r="E164" s="894">
        <v>271</v>
      </c>
      <c r="F164" s="894"/>
      <c r="G164" s="72">
        <v>7318.48</v>
      </c>
    </row>
    <row r="165" spans="1:7" x14ac:dyDescent="0.25">
      <c r="A165" s="912"/>
      <c r="B165" s="913"/>
      <c r="C165" s="59"/>
      <c r="D165" s="59">
        <v>340</v>
      </c>
      <c r="E165" s="894">
        <v>300</v>
      </c>
      <c r="F165" s="894"/>
      <c r="G165" s="72">
        <v>8208.18</v>
      </c>
    </row>
    <row r="166" spans="1:7" x14ac:dyDescent="0.25">
      <c r="A166" s="912"/>
      <c r="B166" s="913"/>
      <c r="C166" s="59"/>
      <c r="D166" s="59">
        <v>400</v>
      </c>
      <c r="E166" s="894">
        <v>343</v>
      </c>
      <c r="F166" s="894"/>
      <c r="G166" s="72">
        <v>15848.88</v>
      </c>
    </row>
    <row r="167" spans="1:7" x14ac:dyDescent="0.25">
      <c r="A167" s="912"/>
      <c r="B167" s="913"/>
      <c r="C167" s="59"/>
      <c r="D167" s="59">
        <v>460</v>
      </c>
      <c r="E167" s="894">
        <v>400</v>
      </c>
      <c r="F167" s="894"/>
      <c r="G167" s="72">
        <v>16698.080000000002</v>
      </c>
    </row>
    <row r="168" spans="1:7" x14ac:dyDescent="0.25">
      <c r="A168" s="912"/>
      <c r="B168" s="913"/>
      <c r="C168" s="59"/>
      <c r="D168" s="59">
        <v>500</v>
      </c>
      <c r="E168" s="894">
        <v>427</v>
      </c>
      <c r="F168" s="894"/>
      <c r="G168" s="72" t="s">
        <v>225</v>
      </c>
    </row>
    <row r="169" spans="1:7" x14ac:dyDescent="0.25">
      <c r="A169" s="914"/>
      <c r="B169" s="915"/>
      <c r="C169" s="59"/>
      <c r="D169" s="59">
        <v>575</v>
      </c>
      <c r="E169" s="894">
        <v>500</v>
      </c>
      <c r="F169" s="894"/>
      <c r="G169" s="72" t="s">
        <v>225</v>
      </c>
    </row>
    <row r="170" spans="1:7" x14ac:dyDescent="0.25">
      <c r="A170" s="908"/>
      <c r="B170" s="871" t="s">
        <v>202</v>
      </c>
      <c r="C170" s="51"/>
      <c r="D170" s="59">
        <v>110</v>
      </c>
      <c r="E170" s="894">
        <v>94</v>
      </c>
      <c r="F170" s="894"/>
      <c r="G170" s="72">
        <v>1578.88</v>
      </c>
    </row>
    <row r="171" spans="1:7" x14ac:dyDescent="0.25">
      <c r="A171" s="908"/>
      <c r="B171" s="871"/>
      <c r="C171" s="51"/>
      <c r="D171" s="59">
        <v>133</v>
      </c>
      <c r="E171" s="894">
        <v>110</v>
      </c>
      <c r="F171" s="894"/>
      <c r="G171" s="72">
        <v>1408.08</v>
      </c>
    </row>
    <row r="172" spans="1:7" x14ac:dyDescent="0.25">
      <c r="A172" s="908"/>
      <c r="B172" s="871"/>
      <c r="C172" s="51"/>
      <c r="D172" s="59">
        <v>160</v>
      </c>
      <c r="E172" s="894">
        <v>136</v>
      </c>
      <c r="F172" s="894"/>
      <c r="G172" s="72">
        <v>1998.18</v>
      </c>
    </row>
    <row r="173" spans="1:7" x14ac:dyDescent="0.25">
      <c r="A173" s="908"/>
      <c r="B173" s="871"/>
      <c r="C173" s="51"/>
      <c r="D173" s="59">
        <v>190</v>
      </c>
      <c r="E173" s="894">
        <v>160</v>
      </c>
      <c r="F173" s="894"/>
      <c r="G173" s="72">
        <v>2518.08</v>
      </c>
    </row>
    <row r="174" spans="1:7" x14ac:dyDescent="0.25">
      <c r="A174" s="908"/>
      <c r="B174" s="871"/>
      <c r="C174" s="51"/>
      <c r="D174" s="59">
        <v>200</v>
      </c>
      <c r="E174" s="894">
        <v>171</v>
      </c>
      <c r="F174" s="894"/>
      <c r="G174" s="72">
        <v>3868.88</v>
      </c>
    </row>
    <row r="175" spans="1:7" x14ac:dyDescent="0.25">
      <c r="A175" s="908"/>
      <c r="B175" s="871"/>
      <c r="C175" s="51"/>
      <c r="D175" s="59">
        <v>230</v>
      </c>
      <c r="E175" s="894">
        <v>200</v>
      </c>
      <c r="F175" s="894"/>
      <c r="G175" s="72">
        <v>4738.08</v>
      </c>
    </row>
    <row r="176" spans="1:7" x14ac:dyDescent="0.25">
      <c r="A176" s="908"/>
      <c r="B176" s="871"/>
      <c r="C176" s="51"/>
      <c r="D176" s="59">
        <v>250</v>
      </c>
      <c r="E176" s="894">
        <v>216</v>
      </c>
      <c r="F176" s="894"/>
      <c r="G176" s="72">
        <v>7778.88</v>
      </c>
    </row>
    <row r="177" spans="1:7" x14ac:dyDescent="0.25">
      <c r="A177" s="908"/>
      <c r="B177" s="871"/>
      <c r="C177" s="51"/>
      <c r="D177" s="59">
        <v>290</v>
      </c>
      <c r="E177" s="894">
        <v>250</v>
      </c>
      <c r="F177" s="894"/>
      <c r="G177" s="72">
        <v>8298.08</v>
      </c>
    </row>
    <row r="178" spans="1:7" x14ac:dyDescent="0.25">
      <c r="A178" s="908"/>
      <c r="B178" s="871"/>
      <c r="C178" s="51"/>
      <c r="D178" s="59">
        <v>315</v>
      </c>
      <c r="E178" s="894">
        <v>271</v>
      </c>
      <c r="F178" s="894"/>
      <c r="G178" s="72">
        <v>15588.88</v>
      </c>
    </row>
    <row r="179" spans="1:7" x14ac:dyDescent="0.25">
      <c r="A179" s="908"/>
      <c r="B179" s="871"/>
      <c r="C179" s="51"/>
      <c r="D179" s="59">
        <v>340</v>
      </c>
      <c r="E179" s="894">
        <v>300</v>
      </c>
      <c r="F179" s="894"/>
      <c r="G179" s="72">
        <v>14908.38</v>
      </c>
    </row>
    <row r="180" spans="1:7" x14ac:dyDescent="0.25">
      <c r="A180" s="908"/>
      <c r="B180" s="871"/>
      <c r="C180" s="51"/>
      <c r="D180" s="59">
        <v>400</v>
      </c>
      <c r="E180" s="894">
        <v>343</v>
      </c>
      <c r="F180" s="894"/>
      <c r="G180" s="72">
        <v>26358.58</v>
      </c>
    </row>
    <row r="181" spans="1:7" x14ac:dyDescent="0.25">
      <c r="A181" s="908"/>
      <c r="B181" s="871"/>
      <c r="C181" s="51"/>
      <c r="D181" s="59">
        <v>460</v>
      </c>
      <c r="E181" s="894">
        <v>400</v>
      </c>
      <c r="F181" s="894"/>
      <c r="G181" s="72">
        <v>28748.98</v>
      </c>
    </row>
    <row r="182" spans="1:7" x14ac:dyDescent="0.25">
      <c r="A182" s="908"/>
      <c r="B182" s="871"/>
      <c r="C182" s="51"/>
      <c r="D182" s="59">
        <v>500</v>
      </c>
      <c r="E182" s="894">
        <v>427</v>
      </c>
      <c r="F182" s="894"/>
      <c r="G182" s="72">
        <v>39318.58</v>
      </c>
    </row>
    <row r="183" spans="1:7" x14ac:dyDescent="0.25">
      <c r="A183" s="908"/>
      <c r="B183" s="871"/>
      <c r="C183" s="51"/>
      <c r="D183" s="59">
        <v>575</v>
      </c>
      <c r="E183" s="894">
        <v>500</v>
      </c>
      <c r="F183" s="894"/>
      <c r="G183" s="72" t="s">
        <v>225</v>
      </c>
    </row>
    <row r="184" spans="1:7" x14ac:dyDescent="0.25">
      <c r="A184" s="908"/>
      <c r="B184" s="871"/>
      <c r="C184" s="51"/>
      <c r="D184" s="59">
        <v>630</v>
      </c>
      <c r="E184" s="896">
        <v>535</v>
      </c>
      <c r="F184" s="896"/>
      <c r="G184" s="72" t="s">
        <v>225</v>
      </c>
    </row>
    <row r="185" spans="1:7" x14ac:dyDescent="0.25">
      <c r="A185" s="908"/>
      <c r="B185" s="872" t="s">
        <v>201</v>
      </c>
      <c r="C185" s="51"/>
      <c r="D185" s="59">
        <v>110</v>
      </c>
      <c r="E185" s="894">
        <v>94</v>
      </c>
      <c r="F185" s="894"/>
      <c r="G185" s="72">
        <v>1528.48</v>
      </c>
    </row>
    <row r="186" spans="1:7" x14ac:dyDescent="0.25">
      <c r="A186" s="908"/>
      <c r="B186" s="872"/>
      <c r="C186" s="51"/>
      <c r="D186" s="59">
        <v>133</v>
      </c>
      <c r="E186" s="894">
        <v>110</v>
      </c>
      <c r="F186" s="894"/>
      <c r="G186" s="72">
        <v>1708.08</v>
      </c>
    </row>
    <row r="187" spans="1:7" x14ac:dyDescent="0.25">
      <c r="A187" s="908"/>
      <c r="B187" s="872"/>
      <c r="C187" s="51"/>
      <c r="D187" s="59">
        <v>160</v>
      </c>
      <c r="E187" s="894">
        <v>136</v>
      </c>
      <c r="F187" s="894"/>
      <c r="G187" s="72">
        <v>2907.48</v>
      </c>
    </row>
    <row r="188" spans="1:7" x14ac:dyDescent="0.25">
      <c r="A188" s="908"/>
      <c r="B188" s="872"/>
      <c r="C188" s="51"/>
      <c r="D188" s="59">
        <v>190</v>
      </c>
      <c r="E188" s="894">
        <v>160</v>
      </c>
      <c r="F188" s="894"/>
      <c r="G188" s="72">
        <v>3018.28</v>
      </c>
    </row>
    <row r="189" spans="1:7" x14ac:dyDescent="0.25">
      <c r="A189" s="908"/>
      <c r="B189" s="872"/>
      <c r="C189" s="51"/>
      <c r="D189" s="59">
        <v>200</v>
      </c>
      <c r="E189" s="894">
        <v>171</v>
      </c>
      <c r="F189" s="894"/>
      <c r="G189" s="72">
        <v>5076.28</v>
      </c>
    </row>
    <row r="190" spans="1:7" x14ac:dyDescent="0.25">
      <c r="A190" s="908"/>
      <c r="B190" s="872"/>
      <c r="C190" s="51"/>
      <c r="D190" s="59">
        <v>230</v>
      </c>
      <c r="E190" s="894">
        <v>200</v>
      </c>
      <c r="F190" s="894"/>
      <c r="G190" s="72">
        <v>5728.88</v>
      </c>
    </row>
    <row r="191" spans="1:7" x14ac:dyDescent="0.25">
      <c r="A191" s="908"/>
      <c r="B191" s="872"/>
      <c r="C191" s="51"/>
      <c r="D191" s="59">
        <v>250</v>
      </c>
      <c r="E191" s="894">
        <v>216</v>
      </c>
      <c r="F191" s="894"/>
      <c r="G191" s="72">
        <v>8260.8799999999992</v>
      </c>
    </row>
    <row r="192" spans="1:7" x14ac:dyDescent="0.25">
      <c r="A192" s="908"/>
      <c r="B192" s="872"/>
      <c r="C192" s="51"/>
      <c r="D192" s="59">
        <v>290</v>
      </c>
      <c r="E192" s="894">
        <v>250</v>
      </c>
      <c r="F192" s="894"/>
      <c r="G192" s="72">
        <v>9928.08</v>
      </c>
    </row>
    <row r="193" spans="1:7" x14ac:dyDescent="0.25">
      <c r="A193" s="908"/>
      <c r="B193" s="872"/>
      <c r="C193" s="51"/>
      <c r="D193" s="59">
        <v>315</v>
      </c>
      <c r="E193" s="894">
        <v>271</v>
      </c>
      <c r="F193" s="894"/>
      <c r="G193" s="72">
        <v>17382.88</v>
      </c>
    </row>
    <row r="194" spans="1:7" x14ac:dyDescent="0.25">
      <c r="A194" s="908"/>
      <c r="B194" s="872"/>
      <c r="C194" s="51"/>
      <c r="D194" s="59">
        <v>340</v>
      </c>
      <c r="E194" s="894">
        <v>300</v>
      </c>
      <c r="F194" s="894"/>
      <c r="G194" s="72">
        <v>19508.080000000002</v>
      </c>
    </row>
    <row r="195" spans="1:7" x14ac:dyDescent="0.25">
      <c r="A195" s="908"/>
      <c r="B195" s="872"/>
      <c r="C195" s="51"/>
      <c r="D195" s="59">
        <v>400</v>
      </c>
      <c r="E195" s="894">
        <v>343</v>
      </c>
      <c r="F195" s="894"/>
      <c r="G195" s="72">
        <v>40528.18</v>
      </c>
    </row>
    <row r="196" spans="1:7" x14ac:dyDescent="0.25">
      <c r="A196" s="908"/>
      <c r="B196" s="872"/>
      <c r="C196" s="51"/>
      <c r="D196" s="59">
        <v>460</v>
      </c>
      <c r="E196" s="894">
        <v>400</v>
      </c>
      <c r="F196" s="894"/>
      <c r="G196" s="72">
        <v>42678.879999999997</v>
      </c>
    </row>
    <row r="197" spans="1:7" x14ac:dyDescent="0.25">
      <c r="A197" s="908"/>
      <c r="B197" s="872"/>
      <c r="C197" s="51"/>
      <c r="D197" s="59">
        <v>500</v>
      </c>
      <c r="E197" s="894">
        <v>427</v>
      </c>
      <c r="F197" s="894"/>
      <c r="G197" s="72" t="s">
        <v>225</v>
      </c>
    </row>
    <row r="198" spans="1:7" x14ac:dyDescent="0.25">
      <c r="A198" s="908"/>
      <c r="B198" s="872"/>
      <c r="C198" s="51"/>
      <c r="D198" s="59">
        <v>575</v>
      </c>
      <c r="E198" s="894">
        <v>500</v>
      </c>
      <c r="F198" s="894"/>
      <c r="G198" s="72" t="s">
        <v>225</v>
      </c>
    </row>
    <row r="199" spans="1:7" ht="16.5" customHeight="1" x14ac:dyDescent="0.25">
      <c r="A199" s="873" t="s">
        <v>185</v>
      </c>
      <c r="B199" s="873"/>
      <c r="C199" s="873"/>
      <c r="D199" s="873"/>
      <c r="E199" s="873"/>
      <c r="F199" s="873"/>
      <c r="G199" s="873"/>
    </row>
    <row r="200" spans="1:7" x14ac:dyDescent="0.25">
      <c r="A200" s="886"/>
      <c r="B200" s="898" t="s">
        <v>224</v>
      </c>
      <c r="C200" s="68"/>
      <c r="D200" s="68"/>
      <c r="E200" s="71" t="s">
        <v>183</v>
      </c>
      <c r="F200" s="71"/>
      <c r="G200" s="66">
        <v>26.48</v>
      </c>
    </row>
    <row r="201" spans="1:7" x14ac:dyDescent="0.25">
      <c r="A201" s="886"/>
      <c r="B201" s="898"/>
      <c r="C201" s="68"/>
      <c r="D201" s="68"/>
      <c r="E201" s="71" t="s">
        <v>182</v>
      </c>
      <c r="F201" s="71"/>
      <c r="G201" s="66">
        <v>56.28</v>
      </c>
    </row>
    <row r="202" spans="1:7" ht="31.5" x14ac:dyDescent="0.25">
      <c r="A202" s="886"/>
      <c r="B202" s="898"/>
      <c r="C202" s="68"/>
      <c r="D202" s="68"/>
      <c r="E202" s="71" t="s">
        <v>181</v>
      </c>
      <c r="F202" s="71"/>
      <c r="G202" s="66">
        <v>40.479999999999997</v>
      </c>
    </row>
    <row r="203" spans="1:7" x14ac:dyDescent="0.25">
      <c r="A203" s="886"/>
      <c r="B203" s="898"/>
      <c r="C203" s="68"/>
      <c r="D203" s="68"/>
      <c r="E203" s="71" t="s">
        <v>180</v>
      </c>
      <c r="F203" s="71"/>
      <c r="G203" s="66">
        <v>52.98</v>
      </c>
    </row>
    <row r="204" spans="1:7" x14ac:dyDescent="0.25">
      <c r="A204" s="886"/>
      <c r="B204" s="898"/>
      <c r="C204" s="68"/>
      <c r="D204" s="68"/>
      <c r="E204" s="71" t="s">
        <v>179</v>
      </c>
      <c r="F204" s="71"/>
      <c r="G204" s="66">
        <v>75.48</v>
      </c>
    </row>
    <row r="205" spans="1:7" ht="31.5" x14ac:dyDescent="0.25">
      <c r="A205" s="886"/>
      <c r="B205" s="898"/>
      <c r="C205" s="68"/>
      <c r="D205" s="68"/>
      <c r="E205" s="71" t="s">
        <v>178</v>
      </c>
      <c r="F205" s="71"/>
      <c r="G205" s="66">
        <v>92.18</v>
      </c>
    </row>
    <row r="206" spans="1:7" x14ac:dyDescent="0.25">
      <c r="A206" s="886"/>
      <c r="B206" s="898"/>
      <c r="C206" s="68"/>
      <c r="D206" s="68"/>
      <c r="E206" s="71" t="s">
        <v>177</v>
      </c>
      <c r="F206" s="71"/>
      <c r="G206" s="66">
        <v>189.18</v>
      </c>
    </row>
    <row r="207" spans="1:7" x14ac:dyDescent="0.25">
      <c r="A207" s="886"/>
      <c r="B207" s="898"/>
      <c r="C207" s="68"/>
      <c r="D207" s="68"/>
      <c r="E207" s="71" t="s">
        <v>176</v>
      </c>
      <c r="F207" s="71"/>
      <c r="G207" s="66">
        <v>89.08</v>
      </c>
    </row>
    <row r="208" spans="1:7" x14ac:dyDescent="0.25">
      <c r="A208" s="886"/>
      <c r="B208" s="898"/>
      <c r="C208" s="68"/>
      <c r="D208" s="68"/>
      <c r="E208" s="71" t="s">
        <v>175</v>
      </c>
      <c r="F208" s="71"/>
      <c r="G208" s="66">
        <v>146.97999999999999</v>
      </c>
    </row>
    <row r="209" spans="1:7" ht="31.5" x14ac:dyDescent="0.25">
      <c r="A209" s="886"/>
      <c r="B209" s="898"/>
      <c r="C209" s="68"/>
      <c r="D209" s="68"/>
      <c r="E209" s="71" t="s">
        <v>174</v>
      </c>
      <c r="F209" s="71"/>
      <c r="G209" s="66">
        <v>166.08</v>
      </c>
    </row>
    <row r="210" spans="1:7" x14ac:dyDescent="0.25">
      <c r="A210" s="886"/>
      <c r="B210" s="898"/>
      <c r="C210" s="68"/>
      <c r="D210" s="68"/>
      <c r="E210" s="71" t="s">
        <v>173</v>
      </c>
      <c r="F210" s="71"/>
      <c r="G210" s="66">
        <v>260.48</v>
      </c>
    </row>
    <row r="211" spans="1:7" x14ac:dyDescent="0.25">
      <c r="A211" s="886"/>
      <c r="B211" s="898"/>
      <c r="C211" s="68"/>
      <c r="D211" s="68"/>
      <c r="E211" s="71" t="s">
        <v>172</v>
      </c>
      <c r="F211" s="71"/>
      <c r="G211" s="66">
        <v>153.97999999999999</v>
      </c>
    </row>
    <row r="212" spans="1:7" ht="31.5" x14ac:dyDescent="0.25">
      <c r="A212" s="886"/>
      <c r="B212" s="898"/>
      <c r="C212" s="68"/>
      <c r="D212" s="68"/>
      <c r="E212" s="71" t="s">
        <v>171</v>
      </c>
      <c r="F212" s="71"/>
      <c r="G212" s="66">
        <v>231.08</v>
      </c>
    </row>
    <row r="213" spans="1:7" ht="31.5" x14ac:dyDescent="0.25">
      <c r="A213" s="886"/>
      <c r="B213" s="898"/>
      <c r="C213" s="68"/>
      <c r="D213" s="68"/>
      <c r="E213" s="71" t="s">
        <v>170</v>
      </c>
      <c r="F213" s="71"/>
      <c r="G213" s="66">
        <v>243.08</v>
      </c>
    </row>
    <row r="214" spans="1:7" x14ac:dyDescent="0.25">
      <c r="A214" s="886"/>
      <c r="B214" s="898"/>
      <c r="C214" s="68"/>
      <c r="D214" s="68"/>
      <c r="E214" s="71" t="s">
        <v>169</v>
      </c>
      <c r="F214" s="71"/>
      <c r="G214" s="66">
        <v>281.88</v>
      </c>
    </row>
    <row r="215" spans="1:7" x14ac:dyDescent="0.25">
      <c r="A215" s="886"/>
      <c r="B215" s="898"/>
      <c r="C215" s="68"/>
      <c r="D215" s="68"/>
      <c r="E215" s="71" t="s">
        <v>168</v>
      </c>
      <c r="F215" s="71"/>
      <c r="G215" s="66">
        <v>298.58</v>
      </c>
    </row>
    <row r="216" spans="1:7" x14ac:dyDescent="0.25">
      <c r="A216" s="886"/>
      <c r="B216" s="898"/>
      <c r="C216" s="68"/>
      <c r="D216" s="68"/>
      <c r="E216" s="71" t="s">
        <v>167</v>
      </c>
      <c r="F216" s="71"/>
      <c r="G216" s="66">
        <v>570.78</v>
      </c>
    </row>
    <row r="217" spans="1:7" ht="31.5" x14ac:dyDescent="0.25">
      <c r="A217" s="886"/>
      <c r="B217" s="898"/>
      <c r="C217" s="68"/>
      <c r="D217" s="68"/>
      <c r="E217" s="71" t="s">
        <v>166</v>
      </c>
      <c r="F217" s="71"/>
      <c r="G217" s="66">
        <v>464.28</v>
      </c>
    </row>
    <row r="218" spans="1:7" x14ac:dyDescent="0.25">
      <c r="A218" s="886"/>
      <c r="B218" s="898"/>
      <c r="C218" s="68"/>
      <c r="D218" s="68"/>
      <c r="E218" s="71" t="s">
        <v>165</v>
      </c>
      <c r="F218" s="71"/>
      <c r="G218" s="66">
        <v>618.58000000000004</v>
      </c>
    </row>
    <row r="219" spans="1:7" x14ac:dyDescent="0.25">
      <c r="A219" s="886"/>
      <c r="B219" s="898"/>
      <c r="C219" s="68"/>
      <c r="D219" s="68"/>
      <c r="E219" s="71" t="s">
        <v>164</v>
      </c>
      <c r="F219" s="71"/>
      <c r="G219" s="66">
        <v>448.58</v>
      </c>
    </row>
    <row r="220" spans="1:7" x14ac:dyDescent="0.25">
      <c r="A220" s="886"/>
      <c r="B220" s="898"/>
      <c r="C220" s="68"/>
      <c r="D220" s="68"/>
      <c r="E220" s="70" t="s">
        <v>163</v>
      </c>
      <c r="F220" s="70"/>
      <c r="G220" s="66">
        <v>658.78</v>
      </c>
    </row>
    <row r="221" spans="1:7" ht="31.5" x14ac:dyDescent="0.25">
      <c r="A221" s="886"/>
      <c r="B221" s="898"/>
      <c r="C221" s="68"/>
      <c r="D221" s="68"/>
      <c r="E221" s="70" t="s">
        <v>162</v>
      </c>
      <c r="F221" s="70"/>
      <c r="G221" s="66">
        <v>683.68</v>
      </c>
    </row>
    <row r="222" spans="1:7" ht="31.5" x14ac:dyDescent="0.25">
      <c r="A222" s="886"/>
      <c r="B222" s="898"/>
      <c r="C222" s="68"/>
      <c r="D222" s="68"/>
      <c r="E222" s="70" t="s">
        <v>161</v>
      </c>
      <c r="F222" s="70"/>
      <c r="G222" s="66">
        <v>770.88</v>
      </c>
    </row>
    <row r="223" spans="1:7" x14ac:dyDescent="0.25">
      <c r="A223" s="886"/>
      <c r="B223" s="898"/>
      <c r="C223" s="68"/>
      <c r="D223" s="68"/>
      <c r="E223" s="70" t="s">
        <v>160</v>
      </c>
      <c r="F223" s="70"/>
      <c r="G223" s="66">
        <v>716.48</v>
      </c>
    </row>
    <row r="224" spans="1:7" x14ac:dyDescent="0.25">
      <c r="A224" s="886"/>
      <c r="B224" s="898"/>
      <c r="C224" s="68"/>
      <c r="D224" s="68"/>
      <c r="E224" s="70" t="s">
        <v>159</v>
      </c>
      <c r="F224" s="70"/>
      <c r="G224" s="66">
        <v>1238.68</v>
      </c>
    </row>
    <row r="225" spans="1:7" x14ac:dyDescent="0.25">
      <c r="A225" s="886"/>
      <c r="B225" s="898"/>
      <c r="C225" s="68"/>
      <c r="D225" s="68"/>
      <c r="E225" s="70" t="s">
        <v>158</v>
      </c>
      <c r="F225" s="70"/>
      <c r="G225" s="66">
        <v>1298.8800000000001</v>
      </c>
    </row>
    <row r="226" spans="1:7" ht="31.5" x14ac:dyDescent="0.25">
      <c r="A226" s="886"/>
      <c r="B226" s="898"/>
      <c r="C226" s="68"/>
      <c r="D226" s="68"/>
      <c r="E226" s="70" t="s">
        <v>157</v>
      </c>
      <c r="F226" s="70"/>
      <c r="G226" s="66">
        <v>1988.08</v>
      </c>
    </row>
    <row r="227" spans="1:7" x14ac:dyDescent="0.25">
      <c r="A227" s="886"/>
      <c r="B227" s="898"/>
      <c r="C227" s="68"/>
      <c r="D227" s="68"/>
      <c r="E227" s="70" t="s">
        <v>156</v>
      </c>
      <c r="F227" s="70"/>
      <c r="G227" s="66">
        <v>2108.88</v>
      </c>
    </row>
    <row r="228" spans="1:7" x14ac:dyDescent="0.25">
      <c r="A228" s="886"/>
      <c r="B228" s="898"/>
      <c r="C228" s="68"/>
      <c r="D228" s="68"/>
      <c r="E228" s="70" t="s">
        <v>146</v>
      </c>
      <c r="F228" s="70"/>
      <c r="G228" s="66">
        <v>1988.08</v>
      </c>
    </row>
    <row r="229" spans="1:7" x14ac:dyDescent="0.25">
      <c r="A229" s="886"/>
      <c r="B229" s="898"/>
      <c r="C229" s="68"/>
      <c r="D229" s="68"/>
      <c r="E229" s="70" t="s">
        <v>155</v>
      </c>
      <c r="F229" s="70"/>
      <c r="G229" s="66">
        <v>2008.88</v>
      </c>
    </row>
    <row r="230" spans="1:7" ht="31.5" x14ac:dyDescent="0.25">
      <c r="A230" s="886"/>
      <c r="B230" s="898"/>
      <c r="C230" s="68"/>
      <c r="D230" s="68"/>
      <c r="E230" s="70" t="s">
        <v>154</v>
      </c>
      <c r="F230" s="70"/>
      <c r="G230" s="66">
        <v>2282.6799999999998</v>
      </c>
    </row>
    <row r="231" spans="1:7" x14ac:dyDescent="0.25">
      <c r="A231" s="886"/>
      <c r="B231" s="898"/>
      <c r="C231" s="68"/>
      <c r="D231" s="68"/>
      <c r="E231" s="70" t="s">
        <v>153</v>
      </c>
      <c r="F231" s="70"/>
      <c r="G231" s="66">
        <v>2198.88</v>
      </c>
    </row>
    <row r="232" spans="1:7" x14ac:dyDescent="0.25">
      <c r="A232" s="877"/>
      <c r="B232" s="877"/>
      <c r="C232" s="68"/>
      <c r="D232" s="68"/>
      <c r="E232" s="69" t="s">
        <v>145</v>
      </c>
      <c r="F232" s="69"/>
      <c r="G232" s="66">
        <v>3088.48</v>
      </c>
    </row>
    <row r="233" spans="1:7" x14ac:dyDescent="0.25">
      <c r="A233" s="877"/>
      <c r="B233" s="877"/>
      <c r="C233" s="68"/>
      <c r="D233" s="68"/>
      <c r="E233" s="69" t="s">
        <v>152</v>
      </c>
      <c r="F233" s="69"/>
      <c r="G233" s="66">
        <v>2998.18</v>
      </c>
    </row>
    <row r="234" spans="1:7" ht="31.5" x14ac:dyDescent="0.25">
      <c r="A234" s="877"/>
      <c r="B234" s="877"/>
      <c r="C234" s="68"/>
      <c r="D234" s="68"/>
      <c r="E234" s="69" t="s">
        <v>151</v>
      </c>
      <c r="F234" s="69"/>
      <c r="G234" s="66">
        <v>4384.38</v>
      </c>
    </row>
    <row r="235" spans="1:7" x14ac:dyDescent="0.25">
      <c r="A235" s="877"/>
      <c r="B235" s="877"/>
      <c r="C235" s="68"/>
      <c r="D235" s="68"/>
      <c r="E235" s="69" t="s">
        <v>150</v>
      </c>
      <c r="F235" s="69"/>
      <c r="G235" s="66">
        <v>3930.18</v>
      </c>
    </row>
    <row r="236" spans="1:7" ht="31.5" x14ac:dyDescent="0.25">
      <c r="A236" s="877"/>
      <c r="B236" s="877"/>
      <c r="C236" s="68"/>
      <c r="D236" s="68"/>
      <c r="E236" s="67" t="s">
        <v>149</v>
      </c>
      <c r="F236" s="67"/>
      <c r="G236" s="66">
        <v>6008.18</v>
      </c>
    </row>
    <row r="237" spans="1:7" x14ac:dyDescent="0.25">
      <c r="A237" s="877"/>
      <c r="B237" s="877"/>
      <c r="C237" s="68"/>
      <c r="D237" s="68"/>
      <c r="E237" s="67" t="s">
        <v>144</v>
      </c>
      <c r="F237" s="67"/>
      <c r="G237" s="66">
        <v>6480.28</v>
      </c>
    </row>
    <row r="238" spans="1:7" ht="31.5" x14ac:dyDescent="0.25">
      <c r="A238" s="877"/>
      <c r="B238" s="877"/>
      <c r="C238" s="68"/>
      <c r="D238" s="68"/>
      <c r="E238" s="67" t="s">
        <v>148</v>
      </c>
      <c r="F238" s="67"/>
      <c r="G238" s="66">
        <v>10388.879999999999</v>
      </c>
    </row>
    <row r="239" spans="1:7" ht="16.5" customHeight="1" x14ac:dyDescent="0.25">
      <c r="A239" s="896" t="s">
        <v>223</v>
      </c>
      <c r="B239" s="896"/>
      <c r="C239" s="896"/>
      <c r="D239" s="896"/>
      <c r="E239" s="896"/>
      <c r="F239" s="896"/>
      <c r="G239" s="896"/>
    </row>
  </sheetData>
  <sheetProtection algorithmName="SHA-512" hashValue="uz75r2MJ+w0i6WrvIdHtwxYEAXq0vMzYaazt55H4MVcJNoZBfc/Gl9SwCs14uCO1NqsGSvm056cwL3Nr/U6iRw==" saltValue="6szCC24xIO2iZ0MXsz3pLQ==" spinCount="100000" sheet="1" objects="1" scenarios="1"/>
  <mergeCells count="221">
    <mergeCell ref="B170:B184"/>
    <mergeCell ref="E182:F182"/>
    <mergeCell ref="E183:F183"/>
    <mergeCell ref="E170:F170"/>
    <mergeCell ref="E180:F180"/>
    <mergeCell ref="E181:F181"/>
    <mergeCell ref="E175:F175"/>
    <mergeCell ref="I94:I97"/>
    <mergeCell ref="A156:B169"/>
    <mergeCell ref="A142:B155"/>
    <mergeCell ref="A128:B141"/>
    <mergeCell ref="A114:B127"/>
    <mergeCell ref="A99:B113"/>
    <mergeCell ref="E156:F156"/>
    <mergeCell ref="E157:F157"/>
    <mergeCell ref="E158:F158"/>
    <mergeCell ref="E159:F159"/>
    <mergeCell ref="A170:A184"/>
    <mergeCell ref="E133:F133"/>
    <mergeCell ref="E134:F134"/>
    <mergeCell ref="E135:F135"/>
    <mergeCell ref="E136:F136"/>
    <mergeCell ref="E179:F179"/>
    <mergeCell ref="E154:F154"/>
    <mergeCell ref="E184:F184"/>
    <mergeCell ref="E193:F193"/>
    <mergeCell ref="E194:F194"/>
    <mergeCell ref="E195:F195"/>
    <mergeCell ref="E196:F196"/>
    <mergeCell ref="E160:F160"/>
    <mergeCell ref="E161:F161"/>
    <mergeCell ref="E162:F162"/>
    <mergeCell ref="E163:F163"/>
    <mergeCell ref="E164:F164"/>
    <mergeCell ref="E174:F174"/>
    <mergeCell ref="E169:F169"/>
    <mergeCell ref="E171:F171"/>
    <mergeCell ref="E172:F172"/>
    <mergeCell ref="E173:F173"/>
    <mergeCell ref="E165:F165"/>
    <mergeCell ref="E166:F166"/>
    <mergeCell ref="E167:F167"/>
    <mergeCell ref="E168:F168"/>
    <mergeCell ref="E176:F176"/>
    <mergeCell ref="E177:F177"/>
    <mergeCell ref="E178:F178"/>
    <mergeCell ref="A185:A198"/>
    <mergeCell ref="B185:B198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8:F198"/>
    <mergeCell ref="E197:F197"/>
    <mergeCell ref="E155:F155"/>
    <mergeCell ref="E137:F137"/>
    <mergeCell ref="E138:F138"/>
    <mergeCell ref="E139:F139"/>
    <mergeCell ref="E140:F140"/>
    <mergeCell ref="E141:F141"/>
    <mergeCell ref="E148:F148"/>
    <mergeCell ref="E149:F149"/>
    <mergeCell ref="E150:F150"/>
    <mergeCell ref="E151:F151"/>
    <mergeCell ref="E152:F152"/>
    <mergeCell ref="E153:F153"/>
    <mergeCell ref="E142:F142"/>
    <mergeCell ref="E143:F143"/>
    <mergeCell ref="E144:F144"/>
    <mergeCell ref="E145:F145"/>
    <mergeCell ref="E146:F146"/>
    <mergeCell ref="E147:F147"/>
    <mergeCell ref="E132:F132"/>
    <mergeCell ref="E109:F109"/>
    <mergeCell ref="E110:F110"/>
    <mergeCell ref="E111:F111"/>
    <mergeCell ref="E112:F112"/>
    <mergeCell ref="E113:F113"/>
    <mergeCell ref="E126:F126"/>
    <mergeCell ref="E127:F127"/>
    <mergeCell ref="E128:F128"/>
    <mergeCell ref="E129:F129"/>
    <mergeCell ref="E130:F130"/>
    <mergeCell ref="E131:F131"/>
    <mergeCell ref="E120:F120"/>
    <mergeCell ref="E121:F121"/>
    <mergeCell ref="E122:F122"/>
    <mergeCell ref="E123:F123"/>
    <mergeCell ref="E124:F124"/>
    <mergeCell ref="E125:F125"/>
    <mergeCell ref="E114:F114"/>
    <mergeCell ref="E115:F115"/>
    <mergeCell ref="E116:F116"/>
    <mergeCell ref="E117:F117"/>
    <mergeCell ref="E118:F118"/>
    <mergeCell ref="E119:F119"/>
    <mergeCell ref="E104:F104"/>
    <mergeCell ref="E105:F105"/>
    <mergeCell ref="E106:F106"/>
    <mergeCell ref="E107:F107"/>
    <mergeCell ref="E108:F108"/>
    <mergeCell ref="A98:G98"/>
    <mergeCell ref="A97:H97"/>
    <mergeCell ref="E99:F99"/>
    <mergeCell ref="E100:F100"/>
    <mergeCell ref="E101:F101"/>
    <mergeCell ref="E102:F102"/>
    <mergeCell ref="E103:F103"/>
    <mergeCell ref="C74:E93"/>
    <mergeCell ref="A6:B93"/>
    <mergeCell ref="A94:H94"/>
    <mergeCell ref="A95:H95"/>
    <mergeCell ref="A96:H96"/>
    <mergeCell ref="G89:H89"/>
    <mergeCell ref="G90:H90"/>
    <mergeCell ref="G91:H91"/>
    <mergeCell ref="G92:H92"/>
    <mergeCell ref="G93:H93"/>
    <mergeCell ref="G86:H86"/>
    <mergeCell ref="G87:H87"/>
    <mergeCell ref="G88:H88"/>
    <mergeCell ref="G70:H70"/>
    <mergeCell ref="G71:H71"/>
    <mergeCell ref="G72:H72"/>
    <mergeCell ref="G73:H73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66:H66"/>
    <mergeCell ref="G67:H67"/>
    <mergeCell ref="G68:H68"/>
    <mergeCell ref="G69:H69"/>
    <mergeCell ref="C60:E73"/>
    <mergeCell ref="G56:H56"/>
    <mergeCell ref="G57:H57"/>
    <mergeCell ref="G58:H58"/>
    <mergeCell ref="G59:H59"/>
    <mergeCell ref="C46:E59"/>
    <mergeCell ref="G60:H60"/>
    <mergeCell ref="G61:H61"/>
    <mergeCell ref="G62:H62"/>
    <mergeCell ref="G63:H63"/>
    <mergeCell ref="G55:H55"/>
    <mergeCell ref="G46:H46"/>
    <mergeCell ref="G47:H47"/>
    <mergeCell ref="G48:H48"/>
    <mergeCell ref="G49:H49"/>
    <mergeCell ref="G64:H64"/>
    <mergeCell ref="G65:H65"/>
    <mergeCell ref="G51:H51"/>
    <mergeCell ref="G52:H52"/>
    <mergeCell ref="G39:H39"/>
    <mergeCell ref="G40:H40"/>
    <mergeCell ref="C1:I1"/>
    <mergeCell ref="A1:B1"/>
    <mergeCell ref="A200:A238"/>
    <mergeCell ref="B200:B238"/>
    <mergeCell ref="C6:E25"/>
    <mergeCell ref="C26:E45"/>
    <mergeCell ref="G20:H20"/>
    <mergeCell ref="G21:H21"/>
    <mergeCell ref="G22:H22"/>
    <mergeCell ref="G23:H23"/>
    <mergeCell ref="A4:I4"/>
    <mergeCell ref="A2:I2"/>
    <mergeCell ref="A5:I5"/>
    <mergeCell ref="A3:B3"/>
    <mergeCell ref="C3:E3"/>
    <mergeCell ref="G3:H3"/>
    <mergeCell ref="G50:H50"/>
    <mergeCell ref="G41:H41"/>
    <mergeCell ref="G42:H42"/>
    <mergeCell ref="G43:H43"/>
    <mergeCell ref="G44:H44"/>
    <mergeCell ref="G45:H45"/>
    <mergeCell ref="G14:H14"/>
    <mergeCell ref="G6:H6"/>
    <mergeCell ref="G7:H7"/>
    <mergeCell ref="G8:H8"/>
    <mergeCell ref="G9:H9"/>
    <mergeCell ref="G10:H10"/>
    <mergeCell ref="G11:H11"/>
    <mergeCell ref="G12:H12"/>
    <mergeCell ref="G13:H13"/>
    <mergeCell ref="G31:H31"/>
    <mergeCell ref="G32:H32"/>
    <mergeCell ref="G33:H33"/>
    <mergeCell ref="G34:H34"/>
    <mergeCell ref="A239:G239"/>
    <mergeCell ref="A199:G199"/>
    <mergeCell ref="G15:H15"/>
    <mergeCell ref="G16:H16"/>
    <mergeCell ref="G17:H17"/>
    <mergeCell ref="G18:H18"/>
    <mergeCell ref="G19:H19"/>
    <mergeCell ref="G36:H36"/>
    <mergeCell ref="G37:H37"/>
    <mergeCell ref="G38:H38"/>
    <mergeCell ref="G26:H26"/>
    <mergeCell ref="G27:H27"/>
    <mergeCell ref="G28:H28"/>
    <mergeCell ref="G29:H29"/>
    <mergeCell ref="G30:H30"/>
    <mergeCell ref="G24:H24"/>
    <mergeCell ref="G25:H25"/>
    <mergeCell ref="G53:H53"/>
    <mergeCell ref="G35:H35"/>
    <mergeCell ref="G54:H54"/>
  </mergeCells>
  <pageMargins left="0.7" right="0.7" top="0.75" bottom="0.75" header="0.3" footer="0.3"/>
  <pageSetup paperSize="9" scale="58" orientation="portrait" r:id="rId1"/>
  <rowBreaks count="4" manualBreakCount="4">
    <brk id="59" max="8" man="1"/>
    <brk id="97" max="8" man="1"/>
    <brk id="169" max="8" man="1"/>
    <brk id="19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15</vt:i4>
      </vt:variant>
    </vt:vector>
  </HeadingPairs>
  <TitlesOfParts>
    <vt:vector size="37" baseType="lpstr">
      <vt:lpstr>Вес - техничка</vt:lpstr>
      <vt:lpstr>КГ НА М</vt:lpstr>
      <vt:lpstr>Вместимость</vt:lpstr>
      <vt:lpstr>Прайс  ATLANT</vt:lpstr>
      <vt:lpstr>Прайс  ATLANT PRO</vt:lpstr>
      <vt:lpstr>Трубы ПНД ГОСТ (газ, вода)</vt:lpstr>
      <vt:lpstr>Вес - ГОСТ</vt:lpstr>
      <vt:lpstr>Вес и толщина  ПНД труб</vt:lpstr>
      <vt:lpstr>Калькулятор  - ООО "АТЛАНТ"</vt:lpstr>
      <vt:lpstr>Инструкция</vt:lpstr>
      <vt:lpstr>Сегментные фитинги</vt:lpstr>
      <vt:lpstr>Литые фитинги</vt:lpstr>
      <vt:lpstr>Цены сегментыне</vt:lpstr>
      <vt:lpstr>Электромуфтовые апппараты</vt:lpstr>
      <vt:lpstr>Электросварные ERA ATLANT</vt:lpstr>
      <vt:lpstr>Электросварные фитинги (прочие </vt:lpstr>
      <vt:lpstr>НСПС БАЗА</vt:lpstr>
      <vt:lpstr>Фланцы, задвижки</vt:lpstr>
      <vt:lpstr>НСПС ЦВ - Атлант</vt:lpstr>
      <vt:lpstr>Технические ПНД трубы</vt:lpstr>
      <vt:lpstr>Гофрированные трубы ПЭ</vt:lpstr>
      <vt:lpstr>Гофрированные трубы ПП</vt:lpstr>
      <vt:lpstr>'Вес - ГОСТ'!Область_печати</vt:lpstr>
      <vt:lpstr>'Вес - техничка'!Область_печати</vt:lpstr>
      <vt:lpstr>'Вес и толщина  ПНД труб'!Область_печати</vt:lpstr>
      <vt:lpstr>'Гофрированные трубы ПП'!Область_печати</vt:lpstr>
      <vt:lpstr>'Гофрированные трубы ПЭ'!Область_печати</vt:lpstr>
      <vt:lpstr>'Калькулятор  - ООО "АТЛАНТ"'!Область_печати</vt:lpstr>
      <vt:lpstr>'НСПС БАЗА'!Область_печати</vt:lpstr>
      <vt:lpstr>'НСПС ЦВ - Атлант'!Область_печати</vt:lpstr>
      <vt:lpstr>'Прайс  ATLANT'!Область_печати</vt:lpstr>
      <vt:lpstr>'Прайс  ATLANT PRO'!Область_печати</vt:lpstr>
      <vt:lpstr>'Технические ПНД трубы'!Область_печати</vt:lpstr>
      <vt:lpstr>'Трубы ПНД ГОСТ (газ, вода)'!Область_печати</vt:lpstr>
      <vt:lpstr>'Электромуфтовые апппараты'!Область_печати</vt:lpstr>
      <vt:lpstr>'Электросварные ERA ATLANT'!Область_печати</vt:lpstr>
      <vt:lpstr>'Электросварные фитинги (прочие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2026-06-16T06:58:02Z</dcterms:modified>
</cp:coreProperties>
</file>